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9315" activeTab="8"/>
  </bookViews>
  <sheets>
    <sheet name="дод.1" sheetId="1" r:id="rId1"/>
    <sheet name="дод.2" sheetId="2" r:id="rId2"/>
    <sheet name="дод.3" sheetId="3" r:id="rId3"/>
    <sheet name="дод.3-1" sheetId="4" state="hidden" r:id="rId4"/>
    <sheet name="дод.4 " sheetId="5" state="hidden" r:id="rId5"/>
    <sheet name="дод.4  " sheetId="6" r:id="rId6"/>
    <sheet name="дод.6" sheetId="7" r:id="rId7"/>
    <sheet name="дод.7" sheetId="8" state="hidden" r:id="rId8"/>
    <sheet name="дод.8" sheetId="9" r:id="rId9"/>
  </sheets>
  <definedNames>
    <definedName name="_xlfn.AGGREGATE" hidden="1">#NAME?</definedName>
    <definedName name="_xlnm.Print_Titles" localSheetId="0">'дод.1'!$A:$E,'дод.1'!$6:$7</definedName>
    <definedName name="_xlnm.Print_Area" localSheetId="0">'дод.1'!$A$2:$H$35</definedName>
    <definedName name="_xlnm.Print_Area" localSheetId="2">'дод.3'!$C$1:$S$153</definedName>
    <definedName name="_xlnm.Print_Area" localSheetId="3">'дод.3-1'!$B$1:$R$130</definedName>
    <definedName name="_xlnm.Print_Area" localSheetId="4">'дод.4 '!$A$1:$AB$37</definedName>
    <definedName name="_xlnm.Print_Area" localSheetId="5">'дод.4  '!$A$1:$S$50</definedName>
    <definedName name="_xlnm.Print_Area" localSheetId="6">'дод.6'!$A$1:$L$62</definedName>
  </definedNames>
  <calcPr fullCalcOnLoad="1"/>
</workbook>
</file>

<file path=xl/comments6.xml><?xml version="1.0" encoding="utf-8"?>
<comments xmlns="http://schemas.openxmlformats.org/spreadsheetml/2006/main">
  <authors>
    <author>User</author>
  </authors>
  <commentList>
    <comment ref="J7"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<sst xmlns="http://schemas.openxmlformats.org/spreadsheetml/2006/main" count="1537" uniqueCount="743">
  <si>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</si>
  <si>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</si>
  <si>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</si>
  <si>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Найменування згідно
 з класифікацією доходів бюджету</t>
  </si>
  <si>
    <t>Офіційні трансферти</t>
  </si>
  <si>
    <t>Загальний фонд</t>
  </si>
  <si>
    <t>Спеціальний фонд</t>
  </si>
  <si>
    <t>Всього</t>
  </si>
  <si>
    <t>в т.ч. бюджет розвитку</t>
  </si>
  <si>
    <t>Від органів державного управління</t>
  </si>
  <si>
    <t>Всього доходів</t>
  </si>
  <si>
    <t>Базова дотація</t>
  </si>
  <si>
    <t>грн.</t>
  </si>
  <si>
    <t>Освітня субвенція з державного бюджету місцевим бюджетам</t>
  </si>
  <si>
    <t>Медична субвенція з державного бюджету місцевим бюджетам</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</si>
  <si>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</si>
  <si>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</si>
  <si>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</si>
  <si>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</si>
  <si>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</si>
  <si>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</si>
  <si>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</si>
  <si>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</si>
  <si>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</si>
  <si>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</si>
  <si>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</si>
  <si>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</si>
  <si>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</si>
  <si>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</si>
  <si>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</si>
  <si>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</si>
  <si>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</si>
  <si>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</si>
  <si>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</si>
  <si>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</si>
  <si>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</si>
  <si>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</si>
  <si>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</si>
  <si>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</si>
  <si>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</si>
  <si>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</si>
  <si>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</si>
  <si>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</si>
  <si>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</si>
  <si>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</si>
  <si>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</si>
  <si>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</si>
  <si>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</si>
  <si>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</si>
  <si>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</si>
  <si>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</si>
  <si>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</si>
  <si>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</si>
  <si>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</si>
  <si>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</si>
  <si>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</si>
  <si>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</si>
  <si>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</si>
  <si>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</si>
  <si>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</si>
  <si>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</si>
  <si>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</si>
  <si>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08</t>
  </si>
  <si>
    <t>5300000</t>
  </si>
  <si>
    <t>Управління агропромислового розвитку</t>
  </si>
  <si>
    <t>5310000</t>
  </si>
  <si>
    <t>120201</t>
  </si>
  <si>
    <t>5317330</t>
  </si>
  <si>
    <t>7330</t>
  </si>
  <si>
    <t>0421</t>
  </si>
  <si>
    <t>Програми в галузі сільського господарства , лісового господарства, рибальства та мисливства</t>
  </si>
  <si>
    <t>Комплексна програма підтримки та розвитку агропромислового комплексу району</t>
  </si>
  <si>
    <t xml:space="preserve">Всього </t>
  </si>
  <si>
    <t xml:space="preserve">ЛІМІТНЕ СПОЖИВАННЯ ЕНЕРГОНОСІЇВ У ФІЗИЧНИХ </t>
  </si>
  <si>
    <t>ОБСЯГАХ ПО ГОЛОВНИХ РОЗПОРЯДНИКАХ КОШТІВ</t>
  </si>
  <si>
    <t>ТЕПЛОВА</t>
  </si>
  <si>
    <t>ЕНЕРГІЯ</t>
  </si>
  <si>
    <t>Г/КАЛ</t>
  </si>
  <si>
    <t>ТАЧАННЯ</t>
  </si>
  <si>
    <t>ВОДОПОС-</t>
  </si>
  <si>
    <t>М/3</t>
  </si>
  <si>
    <t>ЕЛЕКТРО-</t>
  </si>
  <si>
    <t>Квт</t>
  </si>
  <si>
    <t>ГАЗ</t>
  </si>
  <si>
    <t>ТВЕРДЕ</t>
  </si>
  <si>
    <t>ПАЛИВО</t>
  </si>
  <si>
    <t>Т</t>
  </si>
  <si>
    <t>Районна рада</t>
  </si>
  <si>
    <t>М/З</t>
  </si>
  <si>
    <t>Відділ культури та туризму райдержадміністрації</t>
  </si>
  <si>
    <t xml:space="preserve"> </t>
  </si>
  <si>
    <t>в т.ч. спортивна школа</t>
  </si>
  <si>
    <t xml:space="preserve"> в т.ч.Золочівський районний центр соціальних служб для сім"ї, дітей та молоді</t>
  </si>
  <si>
    <t xml:space="preserve">Районна державна адміністрація </t>
  </si>
  <si>
    <t>в т.ч. установи  охорони здоров"я</t>
  </si>
  <si>
    <t>в т.ч. Золочівська музична школа</t>
  </si>
  <si>
    <t xml:space="preserve">в т.ч. територіальний центр по обслуговуванню одиноких та непрацездатних громадян </t>
  </si>
  <si>
    <t xml:space="preserve">в т.ч. центр соціальної реабілітації для дітей-інвалідів </t>
  </si>
  <si>
    <t xml:space="preserve">Управління  соціального захисту населення </t>
  </si>
  <si>
    <t>КВК</t>
  </si>
  <si>
    <t>НАЗВА ГОЛОВНОГО РОЗПОРЯДНИКА КОШТІВ</t>
  </si>
  <si>
    <t>ВСЬОГО</t>
  </si>
  <si>
    <t>Відділ освіти райдержадміністрації</t>
  </si>
  <si>
    <t>дитячі дошкільні установи</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</si>
  <si>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</si>
  <si>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</si>
  <si>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</si>
  <si>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</si>
  <si>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</si>
  <si>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</si>
  <si>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</si>
  <si>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</si>
  <si>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</si>
  <si>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</si>
  <si>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</si>
  <si>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</si>
  <si>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</si>
  <si>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</si>
  <si>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</si>
  <si>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0110000</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</si>
  <si>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</si>
  <si>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</si>
  <si>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</si>
  <si>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</si>
  <si>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</si>
  <si>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</si>
  <si>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</si>
  <si>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Амбулаторно-поліклінічна допомога населенню</t>
  </si>
  <si>
    <t>0312140</t>
  </si>
  <si>
    <t>0722</t>
  </si>
  <si>
    <t>0312150</t>
  </si>
  <si>
    <t>0725</t>
  </si>
  <si>
    <t>0312200</t>
  </si>
  <si>
    <t>надання медичної допомоги хворим нефрологічного профілю</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</si>
  <si>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</si>
  <si>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</si>
  <si>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</si>
  <si>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</si>
  <si>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</si>
  <si>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</si>
  <si>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</si>
  <si>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Відділ освіти  Золочівської райдержаадміністрації</t>
  </si>
  <si>
    <t>010116</t>
  </si>
  <si>
    <t>1010000</t>
  </si>
  <si>
    <t>Відділ освіти  Золочівської райдержадміністрації</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</si>
  <si>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</si>
  <si>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</si>
  <si>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</si>
  <si>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</si>
  <si>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</si>
  <si>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</si>
  <si>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</si>
  <si>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</si>
  <si>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</si>
  <si>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</si>
  <si>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</si>
  <si>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250301</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</si>
  <si>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</si>
  <si>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</si>
  <si>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</si>
  <si>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</si>
  <si>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</si>
  <si>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</si>
  <si>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</si>
  <si>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</si>
  <si>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</si>
  <si>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</si>
  <si>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</si>
  <si>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</si>
  <si>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</si>
  <si>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</si>
  <si>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</si>
  <si>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</si>
  <si>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</si>
  <si>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</si>
  <si>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</si>
  <si>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</si>
  <si>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1513022</t>
  </si>
  <si>
    <t>3022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</si>
  <si>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
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</si>
  <si>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</si>
  <si>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</si>
  <si>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</si>
  <si>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</si>
  <si>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</si>
  <si>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</si>
  <si>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</si>
  <si>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</si>
  <si>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</si>
  <si>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</si>
  <si>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</si>
  <si>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</si>
  <si>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</si>
  <si>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</si>
  <si>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</si>
  <si>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</si>
  <si>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</si>
  <si>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</si>
  <si>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</si>
  <si>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</si>
  <si>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</si>
  <si>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</si>
  <si>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</si>
  <si>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</si>
  <si>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</si>
  <si>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</si>
  <si>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</si>
  <si>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</si>
  <si>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</si>
  <si>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</si>
  <si>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</si>
  <si>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Відділ культури та туризму  Золочівської райдержадміністрації</t>
  </si>
  <si>
    <t>Відділ культури та туризму Золочівської райдержадміністрації</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</si>
  <si>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</si>
  <si>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</si>
  <si>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</si>
  <si>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</si>
  <si>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</si>
  <si>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</si>
  <si>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</si>
  <si>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</si>
  <si>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</si>
  <si>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</si>
  <si>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</si>
  <si>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</si>
  <si>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</si>
  <si>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</si>
  <si>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Золочівська музична школа</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</si>
  <si>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</si>
  <si>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</si>
  <si>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</si>
  <si>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</si>
  <si>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</si>
  <si>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</si>
  <si>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малозабезпеченим інвалідам, сім"ям в яких проживає два і більше не працюючих інваліда один з яких інвалід третьої групи та інших верств населення</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</si>
  <si>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</si>
  <si>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</si>
  <si>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</si>
  <si>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</si>
  <si>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</si>
  <si>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</si>
  <si>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</si>
  <si>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</si>
  <si>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</si>
  <si>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</si>
  <si>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</si>
  <si>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</si>
  <si>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</si>
  <si>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</si>
  <si>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</si>
  <si>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</si>
  <si>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53</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</si>
  <si>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</si>
  <si>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</si>
  <si>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</si>
  <si>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</si>
  <si>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</si>
  <si>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</si>
  <si>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</si>
  <si>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</si>
  <si>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</si>
  <si>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</si>
  <si>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</si>
  <si>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</si>
  <si>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</si>
  <si>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</si>
  <si>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</si>
  <si>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</si>
  <si>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</si>
  <si>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</si>
  <si>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</si>
  <si>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</si>
  <si>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</si>
  <si>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</si>
  <si>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</si>
  <si>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</si>
  <si>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</si>
  <si>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</si>
  <si>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</si>
  <si>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</si>
  <si>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</si>
  <si>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</si>
  <si>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</si>
  <si>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</si>
  <si>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</si>
  <si>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</si>
  <si>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</si>
  <si>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</si>
  <si>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</si>
  <si>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</si>
  <si>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</si>
  <si>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</si>
  <si>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</si>
  <si>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</si>
  <si>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</si>
  <si>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</si>
  <si>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0611060</t>
  </si>
  <si>
    <t>0611090</t>
  </si>
  <si>
    <t>0611150</t>
  </si>
  <si>
    <t>1150</t>
  </si>
  <si>
    <t xml:space="preserve">Методичне забезпечення діяльності навчальних закладів </t>
  </si>
  <si>
    <t>070804,070805</t>
  </si>
  <si>
    <t>0615031</t>
  </si>
  <si>
    <t>0810000</t>
  </si>
  <si>
    <t>0800000</t>
  </si>
  <si>
    <t>0610000</t>
  </si>
  <si>
    <t>0200000</t>
  </si>
  <si>
    <t>02</t>
  </si>
  <si>
    <t>0210000</t>
  </si>
  <si>
    <t>0212010</t>
  </si>
  <si>
    <t>0212080</t>
  </si>
  <si>
    <t>2080</t>
  </si>
  <si>
    <t>0212100</t>
  </si>
  <si>
    <t>2100</t>
  </si>
  <si>
    <t>Стоматологічна допомога населенню</t>
  </si>
  <si>
    <t>0212112</t>
  </si>
  <si>
    <t>2112</t>
  </si>
  <si>
    <t>081003,081002</t>
  </si>
  <si>
    <t>0813041</t>
  </si>
  <si>
    <t>0813042</t>
  </si>
  <si>
    <t>Надання допомоги до досягнення дитиною трирічного віку</t>
  </si>
  <si>
    <t>0813043</t>
  </si>
  <si>
    <t>0813044</t>
  </si>
  <si>
    <t>0813045</t>
  </si>
  <si>
    <t>0813046</t>
  </si>
  <si>
    <t>0813047</t>
  </si>
  <si>
    <t>0813048</t>
  </si>
  <si>
    <t>0213121</t>
  </si>
  <si>
    <t>3121</t>
  </si>
  <si>
    <t>Утримання та забезпечення діяльності центрів соціальних служб для сім'ї, дітей та молоді</t>
  </si>
  <si>
    <t>0813104</t>
  </si>
  <si>
    <t>0813105</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</si>
  <si>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</si>
  <si>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</si>
  <si>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</si>
  <si>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</si>
  <si>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</si>
  <si>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</si>
  <si>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</si>
  <si>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</si>
  <si>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0813011</t>
  </si>
  <si>
    <t>Надання пільг на оплату житлово-комунальних послуг окремим категоріям громадян відповідно до законодавства</t>
  </si>
  <si>
    <t>0813012</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</si>
  <si>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</si>
  <si>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</si>
  <si>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</si>
  <si>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Надання інших пільг окремим категоріям громадін відповідно до законодавства</t>
  </si>
  <si>
    <t>0813140</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</si>
  <si>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</si>
  <si>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</si>
  <si>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0813230</t>
  </si>
  <si>
    <t>3230</t>
  </si>
  <si>
    <t>0213131</t>
  </si>
  <si>
    <t>0215011</t>
  </si>
  <si>
    <t>0215053</t>
  </si>
  <si>
    <t>0218410</t>
  </si>
  <si>
    <t>8410</t>
  </si>
  <si>
    <t>Фінансова підтримка засобів масової інформації</t>
  </si>
  <si>
    <t>0218110</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</si>
  <si>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</si>
  <si>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</si>
  <si>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</si>
  <si>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</si>
  <si>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0212144</t>
  </si>
  <si>
    <t>2144</t>
  </si>
  <si>
    <t>Централізовані заходи з лікування хворих на цукровий та нецукровий діабет</t>
  </si>
  <si>
    <t>37</t>
  </si>
  <si>
    <t>3700000</t>
  </si>
  <si>
    <t>3710000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</si>
  <si>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</si>
  <si>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</si>
  <si>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</si>
  <si>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</si>
  <si>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 xml:space="preserve">      </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</si>
  <si>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</si>
  <si>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</si>
  <si>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</si>
  <si>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</si>
  <si>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</si>
  <si>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</si>
  <si>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</si>
  <si>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</si>
  <si>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</si>
  <si>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</si>
  <si>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0490</t>
  </si>
  <si>
    <t>Заходи із запобігання та ліквідації надзвичайних ситуацій та наслідків стихійного лиха</t>
  </si>
  <si>
    <t>4082</t>
  </si>
  <si>
    <t>0214082</t>
  </si>
  <si>
    <t>Інші заходи в галузі культури і мистецтва</t>
  </si>
  <si>
    <t>0212151</t>
  </si>
  <si>
    <t>2151</t>
  </si>
  <si>
    <t>Забезпечення діяльності інших закладів у сфері охорони здоров"я</t>
  </si>
  <si>
    <t>0212152</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</si>
  <si>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</si>
  <si>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</si>
  <si>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</si>
  <si>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</si>
  <si>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0611161</t>
  </si>
  <si>
    <t>Забезпечення діяльності інших закладів у сфері освіти</t>
  </si>
  <si>
    <t>0813160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</si>
  <si>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</si>
  <si>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</si>
  <si>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0813180</t>
  </si>
  <si>
    <t>0813242</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</si>
  <si>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</si>
  <si>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</si>
  <si>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</si>
  <si>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</si>
  <si>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</si>
  <si>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Інші  заходи у сфері соціального захисту і соціального забезпечення</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</si>
  <si>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</si>
  <si>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</si>
  <si>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</si>
  <si>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</si>
  <si>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</si>
  <si>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</si>
  <si>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</si>
  <si>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</si>
  <si>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</si>
  <si>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</si>
  <si>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</si>
  <si>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</si>
  <si>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</si>
  <si>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</si>
  <si>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</si>
  <si>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</si>
  <si>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0212146</t>
  </si>
  <si>
    <t>2146</t>
  </si>
  <si>
    <t xml:space="preserve">Відшкодування вартості лікарських засобів для лікування окремих захворювань </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</si>
  <si>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сім'ях патронатного вихователя</t>
  </si>
  <si>
    <t>0611170</t>
  </si>
  <si>
    <t>1170</t>
  </si>
  <si>
    <t>Надання допомоги дітям-сиротам та дітям, позбавленим батьківського піклування, яким виповнюється 18 років</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</si>
  <si>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в дитячих будинках сімейного типу та прийомних сім'ях за принципом "горші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t>
  </si>
  <si>
    <t>3081</t>
  </si>
  <si>
    <t>0813081</t>
  </si>
  <si>
    <t>Надання державної соціальної допомоги особам з інвалідністю з дитинства та дітям з інвалідністю</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</si>
  <si>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</si>
  <si>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</si>
  <si>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</si>
  <si>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</si>
  <si>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3083</t>
  </si>
  <si>
    <t>Надання допомоги по догляду за особами з інвалідністю І чи ІІ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</si>
  <si>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</si>
  <si>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</si>
  <si>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</si>
  <si>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</si>
  <si>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</si>
  <si>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</si>
  <si>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</si>
  <si>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0212113</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</si>
  <si>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</si>
  <si>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</si>
  <si>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</si>
  <si>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</si>
  <si>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Додаток №7</t>
  </si>
  <si>
    <r>
      <t xml:space="preserve">  </t>
    </r>
    <r>
      <rPr>
        <sz val="14"/>
        <rFont val="Times New Roman"/>
        <family val="1"/>
      </rPr>
      <t>Заступник голови районної ради                                     Андрій Леськів</t>
    </r>
    <r>
      <rPr>
        <sz val="10"/>
        <rFont val="Times New Roman"/>
        <family val="0"/>
      </rPr>
      <t xml:space="preserve">      </t>
    </r>
    <r>
      <rPr>
        <sz val="14"/>
        <rFont val="Times New Roman"/>
        <family val="1"/>
      </rPr>
      <t xml:space="preserve">         </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</si>
  <si>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</si>
  <si>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</si>
  <si>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</si>
  <si>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</si>
  <si>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</si>
  <si>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</si>
  <si>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</si>
  <si>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</si>
  <si>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</si>
  <si>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</si>
  <si>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</si>
  <si>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</si>
  <si>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 xml:space="preserve">                   до рішення              сесії районної ради                          </t>
  </si>
  <si>
    <t xml:space="preserve"> від             №</t>
  </si>
  <si>
    <t>НА 2019 РІК</t>
  </si>
  <si>
    <t>0611162</t>
  </si>
  <si>
    <t>1162</t>
  </si>
  <si>
    <t>Інші програми та заходи в сфері освіти</t>
  </si>
  <si>
    <t>0813033</t>
  </si>
  <si>
    <t>3033</t>
  </si>
  <si>
    <t>надання одноразової матеріальної допомоги особам, які виявили бажання служити у Збройних силах Украхни по контракту</t>
  </si>
  <si>
    <t>Субвенція з місцевого бюджету державному бюджету на виконання програм соціально-економічного розвитку регіонів</t>
  </si>
  <si>
    <t>9800</t>
  </si>
  <si>
    <t>3719800</t>
  </si>
  <si>
    <t>8700</t>
  </si>
  <si>
    <t>3718700</t>
  </si>
  <si>
    <t>3719150</t>
  </si>
  <si>
    <t>9150</t>
  </si>
  <si>
    <t>Інші дотації з місцевого бюджету</t>
  </si>
  <si>
    <t>Субвенція з місцевого бюджету на здійснення переданих видатків у сфері освіти за рахунок коштів освітньої субвенції</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</si>
  <si>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</si>
  <si>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</si>
  <si>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 xml:space="preserve">придбання санаторно-курортних путівок для оздоровлення постраждалих внаслідок аварії на ЧАЕС громадян </t>
  </si>
  <si>
    <t>Прогама діяльності та фінансової підтримки КП "Редакція районного радіомовлення та телебачення Золочівської районної ради Львівської області" на 2019 рік</t>
  </si>
  <si>
    <t>Комплексна цільова програма соціальної підтримки населення Золочівського району 2018-2019 роки</t>
  </si>
  <si>
    <t>371000</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</si>
  <si>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 в 2019-2020 роках</t>
  </si>
  <si>
    <t xml:space="preserve"> рішення сесії районної ради від 18.12.2017 року № 260</t>
  </si>
  <si>
    <t>Програма фінансової підтримки комунального некомерційного підприємства"Золочіська центральна районна лікарня" Золочівської районної ради Львівської області</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</si>
  <si>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</si>
  <si>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0115062</t>
  </si>
  <si>
    <t>5062</t>
  </si>
  <si>
    <t>Підтримка спорту вищих досягнень та організацій, які здійснюють фізкультурно-спортивну діяльність в регіоні</t>
  </si>
  <si>
    <t>0117693</t>
  </si>
  <si>
    <t>7693</t>
  </si>
  <si>
    <t>Інші заходи пов'язані з економічною діяльністю</t>
  </si>
  <si>
    <t>0118420</t>
  </si>
  <si>
    <t>8420</t>
  </si>
  <si>
    <t>Інші заходи у сфері засобів масової інформації</t>
  </si>
  <si>
    <t>0119800</t>
  </si>
  <si>
    <t>0213133</t>
  </si>
  <si>
    <t>3133</t>
  </si>
  <si>
    <t>Інші заходи та заклади молодіжної політики</t>
  </si>
  <si>
    <t>Здійснення заходів та реалізація проектів на виконання державної цільвої соціальної програми "Молодь України"</t>
  </si>
  <si>
    <t>0216083</t>
  </si>
  <si>
    <t>6083</t>
  </si>
  <si>
    <t>0610</t>
  </si>
  <si>
    <t>Проектні,будівельно-ремонтні роботи, придбання житла та приміщень для розвитку сімейних та інших форм виховання,наближення до сімейних,та забезпечення житлом дітей-сиріт, дітей позбавлених батьківського піклування, осіб з їх числа</t>
  </si>
  <si>
    <t>0217640</t>
  </si>
  <si>
    <t>7640</t>
  </si>
  <si>
    <t>0470</t>
  </si>
  <si>
    <t>Заходи з енергозбереження</t>
  </si>
  <si>
    <t>0219800</t>
  </si>
  <si>
    <t>0617321</t>
  </si>
  <si>
    <t>7321</t>
  </si>
  <si>
    <t>0443</t>
  </si>
  <si>
    <t>Будівництво освітніх установ та закладів</t>
  </si>
  <si>
    <t>0617325</t>
  </si>
  <si>
    <t>7325</t>
  </si>
  <si>
    <t>Будівництво споруд, установ та закладів фізичної культури і спорту</t>
  </si>
  <si>
    <t>0813032</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</si>
  <si>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</si>
  <si>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</si>
  <si>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</si>
  <si>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0217693</t>
  </si>
  <si>
    <t>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 бійців добровольців АТО, а також родин Героїв Небесної Сотні на 2018-2020 роки</t>
  </si>
  <si>
    <t>24</t>
  </si>
  <si>
    <t>2400000</t>
  </si>
  <si>
    <t>2410000</t>
  </si>
  <si>
    <t>2417110</t>
  </si>
  <si>
    <t>7110</t>
  </si>
  <si>
    <t>Реалізація програм в галузі сільського господарства</t>
  </si>
  <si>
    <t>3719320</t>
  </si>
  <si>
    <t>9320</t>
  </si>
  <si>
    <t>379720</t>
  </si>
  <si>
    <t>9720</t>
  </si>
  <si>
    <t>3719730</t>
  </si>
  <si>
    <t>9730</t>
  </si>
  <si>
    <t>9750</t>
  </si>
  <si>
    <t>3719750</t>
  </si>
  <si>
    <t>1080</t>
  </si>
  <si>
    <t>Субвенція з місцевого бюджету за рахунок залишку коштів освітньої субвенції, що утволрився на початок бюджетного періоду</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</si>
  <si>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</si>
  <si>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</si>
  <si>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</si>
  <si>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Управління агропромислового розвитку Золочівської райдержадміністрації</t>
  </si>
  <si>
    <t>Зміни до доходів Золочівського районного бюджету  на 2019 рік</t>
  </si>
  <si>
    <t xml:space="preserve">    Додаток  №2</t>
  </si>
  <si>
    <t xml:space="preserve">                                         Золочівського району</t>
  </si>
  <si>
    <t>Назва</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</si>
  <si>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</si>
  <si>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</si>
  <si>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</si>
  <si>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</si>
  <si>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</si>
  <si>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 xml:space="preserve"> ЗМІНИ ДО джерел фінансування районного бюджету на 2019 рік</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</si>
  <si>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</si>
  <si>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</si>
  <si>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</si>
  <si>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</si>
  <si>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</si>
  <si>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</si>
  <si>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</si>
  <si>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</si>
  <si>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</si>
  <si>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</si>
  <si>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</si>
  <si>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</si>
  <si>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</si>
  <si>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</si>
  <si>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</si>
  <si>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</si>
  <si>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</si>
  <si>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</si>
  <si>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</si>
  <si>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</si>
  <si>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</si>
  <si>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</si>
  <si>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</si>
  <si>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</si>
  <si>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</si>
  <si>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</si>
  <si>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</si>
  <si>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</si>
  <si>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</si>
  <si>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</si>
  <si>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</si>
  <si>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</si>
  <si>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</si>
  <si>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</si>
  <si>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</si>
  <si>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</si>
  <si>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</si>
  <si>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</si>
  <si>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</si>
  <si>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</si>
  <si>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</si>
  <si>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</si>
  <si>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</si>
  <si>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</si>
  <si>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</si>
  <si>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</si>
  <si>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</si>
  <si>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</si>
  <si>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</si>
  <si>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</si>
  <si>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</si>
  <si>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</si>
  <si>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</si>
  <si>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</si>
  <si>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</si>
  <si>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</si>
  <si>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</si>
  <si>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</si>
  <si>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</si>
  <si>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</si>
  <si>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Програма розвитку футболу у Золочівському районі на 2019 рік</t>
  </si>
  <si>
    <t>Програма покращення ефективності використання нерухомого майна та земельних ділянок, що належать до спільної власності територіальних громад району на 2019 рік</t>
  </si>
  <si>
    <t>Програма розвитку позитивного іміджу Золочівщини на 2019 рік</t>
  </si>
  <si>
    <t>Комплексна програма сприяння діяльності Золочівського районного суду Львівської області на 2019 рік</t>
  </si>
  <si>
    <t>Програма боротьби із злочинністю та зміцнення правопорядку на території Золочівського району</t>
  </si>
  <si>
    <t>Районна програма "Цукровий діабет"</t>
  </si>
  <si>
    <t>Районна програма надання медичної допомоги хворим нефрологічного профілю</t>
  </si>
  <si>
    <t>Проектні, будівельно- 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</si>
  <si>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підтримки діяльності Золочіського коледжу Львівського національного аграрного університету</t>
  </si>
  <si>
    <t>Програма сприяння матеріально-технічному забезпеченню окремих військових формувань, дислокованих на території Золочівського району</t>
  </si>
  <si>
    <t>Програма матеріально-технічного розвитку пожежно-рятувальної служби Золочівського району</t>
  </si>
  <si>
    <t>Програма сприяння діяльності та матеріально-технічного забезпечення Золочівського районного військового комісаріату Львівської області щодо підтримки заходів призову на строкову військову службу, призову по мобілізації, проходження зборів військовозобов'язаними та резервістами, прийняття громадян на військову службу за контрактом протягом 2019 року</t>
  </si>
  <si>
    <t>Програма сприяння діяльності військового госпіталю Національної гвардії України військової частини (3080), що дислокується на території Золочівського райну</t>
  </si>
  <si>
    <t>3719720</t>
  </si>
  <si>
    <t xml:space="preserve"> рішення сесії районної ради від 15.02.2018 року № 283</t>
  </si>
  <si>
    <t xml:space="preserve"> рішення сесії районної ради від 14.12.2018 року № 403</t>
  </si>
  <si>
    <t>Програма підтримки розвитку населених пунктівЗолочівського району на 2019 рік</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</si>
  <si>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</si>
  <si>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</si>
  <si>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</si>
  <si>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</si>
  <si>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Наймкнування об'єкта відповідно до проектно-кошторисної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</si>
  <si>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</si>
  <si>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</si>
  <si>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</si>
  <si>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</si>
  <si>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Інші субвенції з місцевих бюджетів</t>
  </si>
  <si>
    <t>Код410539000</t>
  </si>
  <si>
    <t>Великовільшанецька сільська рада</t>
  </si>
  <si>
    <t>Великополюхівська сільська рада</t>
  </si>
  <si>
    <t>Жуківська сільська рада</t>
  </si>
  <si>
    <t>Куровицька сільська рада</t>
  </si>
  <si>
    <t>Підгородненська сільська рада</t>
  </si>
  <si>
    <t>Перегноївська сільська рада</t>
  </si>
  <si>
    <t>Словітська сільська рада</t>
  </si>
  <si>
    <t>Струтинська сільська рада</t>
  </si>
  <si>
    <t>Субвенція за кошти загального фонду районного бюджету на:</t>
  </si>
  <si>
    <t xml:space="preserve"> виконання програм соціально-економічного розвитку регіонів</t>
  </si>
  <si>
    <t>Виконання програми підтримки розвитку населених пунктів Золочівщини</t>
  </si>
  <si>
    <t>Субвенції за кошти спеціального фонду районного бюджету на :</t>
  </si>
  <si>
    <t>на співфінансування придбання шкільних автобусів</t>
  </si>
  <si>
    <t xml:space="preserve">Виконання програми підтримки розвитку населених пунктів Золочівщини </t>
  </si>
  <si>
    <t>Виконання програми підтримки розвитку населених пунктів Золочівщини Співфінансування будівництва амбулаторії монопрактики вул.Млинська 2а с.Ремезівці</t>
  </si>
  <si>
    <t>Субвенція за кошти спеціального фонду  залишку освітньої субвенції на:</t>
  </si>
  <si>
    <t xml:space="preserve"> рішення сесії районної ради від 28.02.2019 року № 458</t>
  </si>
  <si>
    <t>Комплексна програма інформаційно-аналітичної роботи в інтересах органів державної влади та управління, протидії проявам терористичного характеру та організованій злочинній діяльності і корупції на території Золочівського району на 2018-2019 роки</t>
  </si>
  <si>
    <t xml:space="preserve">Зміни до розподілу витрат районного бюджету на реалізацію районних програм у 2019 році
</t>
  </si>
  <si>
    <t>1017693</t>
  </si>
  <si>
    <r>
      <t>ЗМІНИ ДО РОЗПОДІЛУ</t>
    </r>
    <r>
      <rPr>
        <b/>
        <sz val="14"/>
        <rFont val="Times New Roman"/>
        <family val="1"/>
      </rPr>
      <t xml:space="preserve">
видатків районного бюджету на 2019 рік</t>
    </r>
  </si>
  <si>
    <t>Програма підтримки та розвитку культури у Золочівському районі на 2019 рік</t>
  </si>
  <si>
    <t xml:space="preserve"> рішення сесії районної ради від 18.12.2017 року № 260 (із внесеними змінами)</t>
  </si>
  <si>
    <t xml:space="preserve">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</si>
  <si>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</si>
  <si>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Шпиколоська сільська рада</t>
  </si>
  <si>
    <t>Білокамінська сільська рада</t>
  </si>
  <si>
    <t>Полянська сільська рада</t>
  </si>
  <si>
    <t>Трансферти з інших місцевих бюджетів спеціального фонду</t>
  </si>
  <si>
    <t>Код 41053700</t>
  </si>
  <si>
    <t>Первинна медична допомога населення, що надається амбулаторно-поліклінічними закладами (відділеннями)</t>
  </si>
  <si>
    <t>Співфінансування   проекту Державного фонду регіонального розвитку  "Реконструкція будівель головного та терапевтично-інфекційного корпусів Золочівської центральної районної лікарні на вул.Ак.Павлова, 48  в м.Золочів Львівської області"</t>
  </si>
  <si>
    <t>0217368</t>
  </si>
  <si>
    <t>7368</t>
  </si>
  <si>
    <t>0217361</t>
  </si>
  <si>
    <t>7361</t>
  </si>
  <si>
    <t xml:space="preserve">Співфінансування інвестиційних проектів, що реалізуються за рахунок коштів державного фонду регіального розвитку </t>
  </si>
  <si>
    <t>Виконання інвестиційних проектів за рахунок субвенцій з інших бюджетів</t>
  </si>
  <si>
    <t>Надання державної підтримки особам з особливими освітніми потребами (капітальні видатки)</t>
  </si>
  <si>
    <r>
      <t>Забезпечення якісної, сучасної та доступної загальної середньої освіти "Нова українська школа"</t>
    </r>
    <r>
      <rPr>
        <b/>
        <sz val="12"/>
        <rFont val="Times New Roman"/>
        <family val="1"/>
      </rPr>
      <t xml:space="preserve"> (</t>
    </r>
    <r>
      <rPr>
        <sz val="12"/>
        <rFont val="Times New Roman"/>
        <family val="1"/>
      </rPr>
      <t>капітальні видатки</t>
    </r>
    <r>
      <rPr>
        <b/>
        <sz val="12"/>
        <rFont val="Times New Roman"/>
        <family val="1"/>
      </rPr>
      <t>)</t>
    </r>
  </si>
  <si>
    <t>0817330</t>
  </si>
  <si>
    <t>Будівництво інших об'єктів комунальної власності</t>
  </si>
  <si>
    <t>Надання одноразової грошової допомоги на встановлення та відновлення пам'ятних знаків на мигилах померлих учасників бойових дій</t>
  </si>
  <si>
    <t>Надання спеціальної освіти школами естетичного виховання (музичними,художніми, хореографічними, театральними, хоровими, мистецькими)</t>
  </si>
  <si>
    <t>Співфінансування мікропроекту Капремонт по заміні віконних блоків у ОЗ Сасівському НВК</t>
  </si>
  <si>
    <t>1017324</t>
  </si>
  <si>
    <t>7324</t>
  </si>
  <si>
    <t>Будівництво установ та закладів культури</t>
  </si>
  <si>
    <t>Співфінансування мікропроекту Капітальний ремонт НД с.Сасів</t>
  </si>
  <si>
    <t>1017368</t>
  </si>
  <si>
    <t xml:space="preserve"> рішення сесії районної ради від 14.12.2018 року № 404</t>
  </si>
  <si>
    <t xml:space="preserve"> рішення сесії районної ради від 14.12.2018 року № 405</t>
  </si>
  <si>
    <t xml:space="preserve"> рішення сесії районної ради від 14.12.2018 року № 406</t>
  </si>
  <si>
    <t xml:space="preserve"> Зміни до розподілу коштів бюджету розвитку за об'єктами у 2019 році</t>
  </si>
  <si>
    <t>надання одноразлвої грошової дпмоги на встановлення та  відновлення пам'ятних знаків на могилах померлих учасників бойоаих дій</t>
  </si>
  <si>
    <t>Капітальний ремонт Народного дому ім. І.Білозіра</t>
  </si>
  <si>
    <t>Капітльний ремонт частини даху Народного дому ім.І.Білозіра в м.Золочеві Львівської обл.</t>
  </si>
  <si>
    <t>Додаток №1
до рішення ХL (позачергової) сесії районної ради
від 24.04.2019      №486</t>
  </si>
  <si>
    <r>
      <t xml:space="preserve"> </t>
    </r>
    <r>
      <rPr>
        <sz val="14"/>
        <rFont val="Times New Roman"/>
        <family val="1"/>
      </rPr>
      <t>Начальник оргвідділу                                                                                                                  Н.Явна</t>
    </r>
  </si>
  <si>
    <t xml:space="preserve">                          від 24.04.2019          №486</t>
  </si>
  <si>
    <t xml:space="preserve">   Начальник оргвідділу                                                                       Н.Явна</t>
  </si>
  <si>
    <t xml:space="preserve">  до рішення ХL (позачергової) сесії районної ради</t>
  </si>
  <si>
    <t>Додаток  №3
до  рішення ХL (позачергової) сесії районної ради
           від 24.04.2019         №486</t>
  </si>
  <si>
    <r>
      <t xml:space="preserve">  </t>
    </r>
    <r>
      <rPr>
        <sz val="14"/>
        <rFont val="Times New Roman"/>
        <family val="1"/>
      </rPr>
      <t xml:space="preserve"> Начальник оргвідділу                                                                                                                                                                                        Н.Явна</t>
    </r>
  </si>
  <si>
    <t>Додаток №4
до рішення ХL (позачергової) сесії районної ради
від 24.04.2019           №486</t>
  </si>
  <si>
    <t xml:space="preserve">             Начальник оргвідділу                                                                                                                                Н.Явна</t>
  </si>
  <si>
    <r>
      <rPr>
        <sz val="11"/>
        <rFont val="Times New Roman"/>
        <family val="1"/>
      </rPr>
      <t>Додаток  №6</t>
    </r>
    <r>
      <rPr>
        <sz val="14"/>
        <rFont val="Times New Roman"/>
        <family val="1"/>
      </rPr>
      <t xml:space="preserve">
 </t>
    </r>
    <r>
      <rPr>
        <sz val="11"/>
        <rFont val="Times New Roman"/>
        <family val="1"/>
      </rPr>
      <t>до рішення ХL (позачергової) сесії районної ради 
   від  24.04.2019        №486</t>
    </r>
  </si>
  <si>
    <t xml:space="preserve">                   Начальник оргвідділу                                                                                                                                                                              Н.Явна      </t>
  </si>
  <si>
    <t>Додаток №8</t>
  </si>
  <si>
    <t xml:space="preserve">                 до рішення ХL (позачергової) сесії районної ради</t>
  </si>
  <si>
    <t xml:space="preserve">                                  від 24.04.2019          №486</t>
  </si>
  <si>
    <t xml:space="preserve">                                  Начальник оргвідділу                                                                                                                                      Н.Явна</t>
  </si>
  <si>
    <t>Співфінансування мікропроекту Капремонт жіночої консультації КНП "Золочівська ЦРЛ" на вул. Пушкіна, 13 Золочівського району Львівської області</t>
  </si>
  <si>
    <t>Співфінансування мікропроекту Капремонт сходової в Поморянській дільничній лікарні в смт Поморяни Золочівського району Львівської області</t>
  </si>
  <si>
    <t>Співфінансування мікропроекту Капремонт приміщення амбулаторії групової практики с. Сасів Золочівського району Львівської області</t>
  </si>
  <si>
    <t>Співфінансування мікропроекту Капремонт денного стаціонару КНП "Золочівська ЦРЛ" центральна амбулаторія на вул.Пачовського, 1 м. Золочів Золочівського району Львівської області</t>
  </si>
  <si>
    <t>Співфінансування мікропроекту Реконструкція покрівлі амбулаторії монопрактики с. Поляни Золочівського району Львівської області</t>
  </si>
  <si>
    <t>Співфінансування мікропроектів Капремонт по заміні віконних блоків у ДНЗ "Сонечко" в м. Золочів Львівської області</t>
  </si>
  <si>
    <t>Співфінансування мікропроекту Капремонт по заміні віконних блоків у Сновицькому НВК Золочівського району Львівської області</t>
  </si>
  <si>
    <t>Співфінансування мікропроекту Будівництво автомобільних гаражів Золочівського районного територіального центру в м. Золочів по вул. Шашкевича, 38</t>
  </si>
  <si>
    <t>Співфінансування мікропроекту Капремонт санвузлів Золочівської музичної школи в м. Золочів Львівської області</t>
  </si>
  <si>
    <t>Співфінансування мікропроекту Придбання цифрового фортепіано традиційного для Глинянської дитячої музичної школи Золочівського району Львівської області</t>
  </si>
  <si>
    <t>Співфінансування мікропроекту Капремонт класних кімнат другого поверху Глинянської дитячої музичної школи Золочівського району Львівської області</t>
  </si>
  <si>
    <t>Співфінансування мікропроекту Капітальний ремонт Народного дому с.Сасів Золочівського району Львівської області</t>
  </si>
  <si>
    <t>Співфінансування мікропроекту Капремонт існуючої недіючої школи під центр Народного гончарства та зеленого туризму в с. Гавареччина Золочівського району Львівської області</t>
  </si>
  <si>
    <t>Співфінансування мікропроекту Реконструкція НД з заміною вікон і дверей в с. Бібщани Золочівського району Львівської області</t>
  </si>
  <si>
    <t>Співфінансування мікропроекту Реконструкція Народного дому в с. Майдан-Гологірський Золочівського району Львівської області</t>
  </si>
  <si>
    <r>
      <rPr>
        <b/>
        <sz val="11"/>
        <rFont val="Times New Roman"/>
        <family val="1"/>
      </rPr>
      <t xml:space="preserve">Субвенція Гологірській сільській раді на співфінансування мікропроекту </t>
    </r>
    <r>
      <rPr>
        <sz val="11"/>
        <rFont val="Times New Roman"/>
        <family val="1"/>
      </rPr>
      <t>Реконструкція вуличного освітлення на вул. Головна, Двірники в с. Майдан-Гологірський Золочівського району Львівської області</t>
    </r>
  </si>
  <si>
    <r>
      <rPr>
        <b/>
        <sz val="11"/>
        <color indexed="8"/>
        <rFont val="Times New Roman"/>
        <family val="1"/>
      </rPr>
      <t>Субвенція Підлипецькій сільській раді</t>
    </r>
    <r>
      <rPr>
        <sz val="11"/>
        <color indexed="8"/>
        <rFont val="Times New Roman"/>
        <family val="1"/>
      </rPr>
      <t xml:space="preserve"> на співфінансування мікропроекту Реконструкція пункту здоров'я с. Плугів Золочівського району Львівської області</t>
    </r>
  </si>
  <si>
    <r>
      <rPr>
        <b/>
        <sz val="11"/>
        <color indexed="8"/>
        <rFont val="Times New Roman"/>
        <family val="1"/>
      </rPr>
      <t>Субвенція Шпиколоській сільській раді на співфінансування мікропроекту</t>
    </r>
    <r>
      <rPr>
        <sz val="11"/>
        <color indexed="8"/>
        <rFont val="Times New Roman"/>
        <family val="1"/>
      </rPr>
      <t xml:space="preserve"> Реконструкція вуличного освітлення в с.Шпиколоси Золочівського району Львівської області</t>
    </r>
  </si>
  <si>
    <r>
      <rPr>
        <b/>
        <sz val="11"/>
        <rFont val="Times New Roman"/>
        <family val="1"/>
      </rPr>
      <t xml:space="preserve">Субвенція Поморянській селищній раді на співфінансування мікропроекту </t>
    </r>
    <r>
      <rPr>
        <sz val="11"/>
        <rFont val="Times New Roman"/>
        <family val="1"/>
      </rPr>
      <t>Придбання дитячо-спортивного майданчика на вул. Загребельна смт. Поморяни Золочівського району Львівської області</t>
    </r>
  </si>
  <si>
    <t>Співфінансування мікропроекту Капремонт відділення анестезіології з ліжками для інтенсивної терапії КНП "Золочівська ЦРЛ" по вул. Ак.Павлова,48 м.Золочів Львівська область</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</si>
</sst>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s>
  <fonts count="95">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b/>
      <i/>
      <sz val="10"/>
      <color indexed="8"/>
      <name val="Times New Roman"/>
      <family val="1"/>
    </font>
    <font>
      <sz val="10"/>
      <color indexed="8"/>
      <name val="Arial"/>
      <family val="2"/>
    </font>
    <font>
      <b/>
      <i/>
      <sz val="11"/>
      <name val="Times New Roman"/>
      <family val="1"/>
    </font>
    <font>
      <b/>
      <i/>
      <sz val="11"/>
      <color indexed="8"/>
      <name val="Times New Roman"/>
      <family val="1"/>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b/>
      <sz val="9"/>
      <color indexed="8"/>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6"/>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8"/>
      <name val="Times New Roman"/>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style="medium"/>
      <top style="medium"/>
      <bottom style="medium"/>
    </border>
    <border>
      <left style="medium"/>
      <right style="thin"/>
      <top>
        <color indexed="63"/>
      </top>
      <bottom style="thin"/>
    </border>
    <border>
      <left style="medium"/>
      <right>
        <color indexed="63"/>
      </right>
      <top>
        <color indexed="63"/>
      </top>
      <bottom style="medium">
        <color indexed="8"/>
      </bottom>
    </border>
    <border>
      <left style="medium"/>
      <right style="medium"/>
      <top>
        <color indexed="63"/>
      </top>
      <bottom style="medium">
        <color indexed="8"/>
      </bottom>
    </border>
    <border>
      <left style="medium"/>
      <right>
        <color indexed="63"/>
      </right>
      <top style="medium">
        <color indexed="8"/>
      </top>
      <bottom style="medium">
        <color indexed="8"/>
      </bottom>
    </border>
    <border>
      <left style="medium"/>
      <right style="medium"/>
      <top style="medium">
        <color indexed="8"/>
      </top>
      <bottom style="medium">
        <color indexed="8"/>
      </botto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thin"/>
      <top style="medium"/>
      <bottom>
        <color indexed="63"/>
      </botto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color indexed="63"/>
      </left>
      <right style="medium"/>
      <top>
        <color indexed="63"/>
      </top>
      <bottom>
        <color indexed="63"/>
      </botto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top style="medium"/>
      <bottom>
        <color indexed="63"/>
      </bottom>
    </border>
    <border>
      <left style="thin"/>
      <right>
        <color indexed="63"/>
      </right>
      <top style="medium"/>
      <bottom style="medium"/>
    </border>
    <border>
      <left>
        <color indexed="63"/>
      </left>
      <right>
        <color indexed="63"/>
      </right>
      <top>
        <color indexed="63"/>
      </top>
      <bottom style="medium"/>
    </border>
    <border>
      <left style="medium"/>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style="medium"/>
      <top style="thin"/>
      <bottom>
        <color indexed="63"/>
      </bottom>
    </border>
    <border>
      <left>
        <color indexed="63"/>
      </left>
      <right style="thin"/>
      <top style="medium"/>
      <bottom style="medium"/>
    </border>
  </borders>
  <cellStyleXfs count="1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6" fillId="2" borderId="0" applyNumberFormat="0" applyBorder="0" applyAlignment="0" applyProtection="0"/>
    <xf numFmtId="0" fontId="14" fillId="3" borderId="0" applyNumberFormat="0" applyBorder="0" applyAlignment="0" applyProtection="0"/>
    <xf numFmtId="0" fontId="36" fillId="3" borderId="0" applyNumberFormat="0" applyBorder="0" applyAlignment="0" applyProtection="0"/>
    <xf numFmtId="0" fontId="14" fillId="4" borderId="0" applyNumberFormat="0" applyBorder="0" applyAlignment="0" applyProtection="0"/>
    <xf numFmtId="0" fontId="36" fillId="4" borderId="0" applyNumberFormat="0" applyBorder="0" applyAlignment="0" applyProtection="0"/>
    <xf numFmtId="0" fontId="14" fillId="5" borderId="0" applyNumberFormat="0" applyBorder="0" applyAlignment="0" applyProtection="0"/>
    <xf numFmtId="0" fontId="36" fillId="5" borderId="0" applyNumberFormat="0" applyBorder="0" applyAlignment="0" applyProtection="0"/>
    <xf numFmtId="0" fontId="14" fillId="6" borderId="0" applyNumberFormat="0" applyBorder="0" applyAlignment="0" applyProtection="0"/>
    <xf numFmtId="0" fontId="36" fillId="6" borderId="0" applyNumberFormat="0" applyBorder="0" applyAlignment="0" applyProtection="0"/>
    <xf numFmtId="0" fontId="14" fillId="7" borderId="0" applyNumberFormat="0" applyBorder="0" applyAlignment="0" applyProtection="0"/>
    <xf numFmtId="0" fontId="36"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14" fillId="14" borderId="0" applyNumberFormat="0" applyBorder="0" applyAlignment="0" applyProtection="0"/>
    <xf numFmtId="0" fontId="36" fillId="14" borderId="0" applyNumberFormat="0" applyBorder="0" applyAlignment="0" applyProtection="0"/>
    <xf numFmtId="0" fontId="14" fillId="15" borderId="0" applyNumberFormat="0" applyBorder="0" applyAlignment="0" applyProtection="0"/>
    <xf numFmtId="0" fontId="36" fillId="15" borderId="0" applyNumberFormat="0" applyBorder="0" applyAlignment="0" applyProtection="0"/>
    <xf numFmtId="0" fontId="14" fillId="16" borderId="0" applyNumberFormat="0" applyBorder="0" applyAlignment="0" applyProtection="0"/>
    <xf numFmtId="0" fontId="36" fillId="16" borderId="0" applyNumberFormat="0" applyBorder="0" applyAlignment="0" applyProtection="0"/>
    <xf numFmtId="0" fontId="14" fillId="5" borderId="0" applyNumberFormat="0" applyBorder="0" applyAlignment="0" applyProtection="0"/>
    <xf numFmtId="0" fontId="36" fillId="5" borderId="0" applyNumberFormat="0" applyBorder="0" applyAlignment="0" applyProtection="0"/>
    <xf numFmtId="0" fontId="14" fillId="14" borderId="0" applyNumberFormat="0" applyBorder="0" applyAlignment="0" applyProtection="0"/>
    <xf numFmtId="0" fontId="36" fillId="14" borderId="0" applyNumberFormat="0" applyBorder="0" applyAlignment="0" applyProtection="0"/>
    <xf numFmtId="0" fontId="14" fillId="17" borderId="0" applyNumberFormat="0" applyBorder="0" applyAlignment="0" applyProtection="0"/>
    <xf numFmtId="0" fontId="36"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13" fillId="24" borderId="0" applyNumberFormat="0" applyBorder="0" applyAlignment="0" applyProtection="0"/>
    <xf numFmtId="0" fontId="37" fillId="24" borderId="0" applyNumberFormat="0" applyBorder="0" applyAlignment="0" applyProtection="0"/>
    <xf numFmtId="0" fontId="13" fillId="15" borderId="0" applyNumberFormat="0" applyBorder="0" applyAlignment="0" applyProtection="0"/>
    <xf numFmtId="0" fontId="37" fillId="15" borderId="0" applyNumberFormat="0" applyBorder="0" applyAlignment="0" applyProtection="0"/>
    <xf numFmtId="0" fontId="13" fillId="16" borderId="0" applyNumberFormat="0" applyBorder="0" applyAlignment="0" applyProtection="0"/>
    <xf numFmtId="0" fontId="37" fillId="16" borderId="0" applyNumberFormat="0" applyBorder="0" applyAlignment="0" applyProtection="0"/>
    <xf numFmtId="0" fontId="13" fillId="25" borderId="0" applyNumberFormat="0" applyBorder="0" applyAlignment="0" applyProtection="0"/>
    <xf numFmtId="0" fontId="37" fillId="25" borderId="0" applyNumberFormat="0" applyBorder="0" applyAlignment="0" applyProtection="0"/>
    <xf numFmtId="0" fontId="13" fillId="26" borderId="0" applyNumberFormat="0" applyBorder="0" applyAlignment="0" applyProtection="0"/>
    <xf numFmtId="0" fontId="37" fillId="26" borderId="0" applyNumberFormat="0" applyBorder="0" applyAlignment="0" applyProtection="0"/>
    <xf numFmtId="0" fontId="13" fillId="27" borderId="0" applyNumberFormat="0" applyBorder="0" applyAlignment="0" applyProtection="0"/>
    <xf numFmtId="0" fontId="37"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9" fillId="44" borderId="1" applyNumberFormat="0" applyAlignment="0" applyProtection="0"/>
    <xf numFmtId="0" fontId="7" fillId="7" borderId="2" applyNumberFormat="0" applyAlignment="0" applyProtection="0"/>
    <xf numFmtId="0" fontId="8" fillId="45" borderId="3" applyNumberFormat="0" applyAlignment="0" applyProtection="0"/>
    <xf numFmtId="0" fontId="15" fillId="45" borderId="2"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80" fillId="46" borderId="0" applyNumberFormat="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2" fillId="0" borderId="0">
      <alignment vertical="top"/>
      <protection/>
    </xf>
    <xf numFmtId="0" fontId="84" fillId="0" borderId="7" applyNumberFormat="0" applyFill="0" applyAlignment="0" applyProtection="0"/>
    <xf numFmtId="0" fontId="12" fillId="0" borderId="8" applyNumberFormat="0" applyFill="0" applyAlignment="0" applyProtection="0"/>
    <xf numFmtId="0" fontId="85" fillId="47" borderId="9" applyNumberFormat="0" applyAlignment="0" applyProtection="0"/>
    <xf numFmtId="0" fontId="10" fillId="48" borderId="10" applyNumberFormat="0" applyAlignment="0" applyProtection="0"/>
    <xf numFmtId="0" fontId="86" fillId="0" borderId="0" applyNumberFormat="0" applyFill="0" applyBorder="0" applyAlignment="0" applyProtection="0"/>
    <xf numFmtId="0" fontId="16" fillId="0" borderId="0" applyNumberFormat="0" applyFill="0" applyBorder="0" applyAlignment="0" applyProtection="0"/>
    <xf numFmtId="0" fontId="17" fillId="49" borderId="0" applyNumberFormat="0" applyBorder="0" applyAlignment="0" applyProtection="0"/>
    <xf numFmtId="0" fontId="87" fillId="50" borderId="1"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88" fillId="0" borderId="11" applyNumberFormat="0" applyFill="0" applyAlignment="0" applyProtection="0"/>
    <xf numFmtId="0" fontId="6" fillId="3" borderId="0" applyNumberFormat="0" applyBorder="0" applyAlignment="0" applyProtection="0"/>
    <xf numFmtId="0" fontId="89" fillId="51" borderId="0" applyNumberFormat="0" applyBorder="0" applyAlignment="0" applyProtection="0"/>
    <xf numFmtId="0" fontId="11" fillId="0" borderId="0" applyNumberFormat="0" applyFill="0" applyBorder="0" applyAlignment="0" applyProtection="0"/>
    <xf numFmtId="0" fontId="14" fillId="52" borderId="12" applyNumberFormat="0" applyFont="0" applyAlignment="0" applyProtection="0"/>
    <xf numFmtId="0" fontId="0" fillId="53" borderId="13" applyNumberFormat="0" applyFont="0" applyAlignment="0" applyProtection="0"/>
    <xf numFmtId="199" fontId="1" fillId="0" borderId="0" applyFont="0" applyFill="0" applyBorder="0" applyAlignment="0" applyProtection="0"/>
    <xf numFmtId="0" fontId="90" fillId="50" borderId="14" applyNumberFormat="0" applyAlignment="0" applyProtection="0"/>
    <xf numFmtId="0" fontId="18" fillId="0" borderId="15" applyNumberFormat="0" applyFill="0" applyAlignment="0" applyProtection="0"/>
    <xf numFmtId="0" fontId="91" fillId="54" borderId="0" applyNumberFormat="0" applyBorder="0" applyAlignment="0" applyProtection="0"/>
    <xf numFmtId="0" fontId="21" fillId="0" borderId="0">
      <alignment/>
      <protection/>
    </xf>
    <xf numFmtId="0" fontId="92" fillId="0" borderId="0" applyNumberFormat="0" applyFill="0" applyBorder="0" applyAlignment="0" applyProtection="0"/>
    <xf numFmtId="0" fontId="93"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71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0" fillId="0" borderId="0" xfId="0" applyFont="1" applyFill="1" applyAlignment="1">
      <alignment wrapText="1"/>
    </xf>
    <xf numFmtId="0" fontId="19" fillId="0" borderId="16"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0" fontId="20" fillId="0" borderId="16"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vertical="center" wrapText="1"/>
      <protection/>
    </xf>
    <xf numFmtId="0" fontId="28" fillId="0" borderId="0" xfId="0" applyNumberFormat="1" applyFont="1" applyFill="1" applyAlignment="1" applyProtection="1">
      <alignment wrapText="1"/>
      <protection/>
    </xf>
    <xf numFmtId="0" fontId="28" fillId="0" borderId="0" xfId="0" applyFont="1" applyFill="1" applyAlignment="1">
      <alignment wrapText="1"/>
    </xf>
    <xf numFmtId="0" fontId="4" fillId="0" borderId="17" xfId="0" applyNumberFormat="1" applyFont="1" applyFill="1" applyBorder="1" applyAlignment="1" applyProtection="1">
      <alignment vertical="center"/>
      <protection/>
    </xf>
    <xf numFmtId="0" fontId="26" fillId="0" borderId="16" xfId="0" applyNumberFormat="1" applyFont="1" applyFill="1" applyBorder="1" applyAlignment="1" applyProtection="1">
      <alignment horizontal="center" vertical="center" wrapText="1"/>
      <protection/>
    </xf>
    <xf numFmtId="0" fontId="19" fillId="0" borderId="0" xfId="0" applyFont="1" applyAlignment="1">
      <alignment/>
    </xf>
    <xf numFmtId="0" fontId="19" fillId="0" borderId="0" xfId="0" applyNumberFormat="1" applyFont="1" applyFill="1" applyAlignment="1" applyProtection="1">
      <alignment/>
      <protection/>
    </xf>
    <xf numFmtId="4" fontId="29" fillId="0" borderId="16" xfId="0" applyNumberFormat="1" applyFont="1" applyBorder="1" applyAlignment="1">
      <alignment vertical="center" wrapText="1"/>
    </xf>
    <xf numFmtId="0" fontId="26" fillId="0" borderId="16" xfId="0" applyNumberFormat="1" applyFont="1" applyFill="1" applyBorder="1" applyAlignment="1" applyProtection="1">
      <alignment vertical="center" wrapText="1"/>
      <protection/>
    </xf>
    <xf numFmtId="4" fontId="30" fillId="0" borderId="16" xfId="0" applyNumberFormat="1" applyFont="1" applyBorder="1" applyAlignment="1">
      <alignment vertical="center" wrapText="1"/>
    </xf>
    <xf numFmtId="0" fontId="33" fillId="0" borderId="16"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vertical="center" wrapText="1"/>
      <protection/>
    </xf>
    <xf numFmtId="4" fontId="33" fillId="0" borderId="16" xfId="0" applyNumberFormat="1" applyFont="1" applyFill="1" applyBorder="1" applyAlignment="1" applyProtection="1">
      <alignment horizontal="right" vertical="center" wrapText="1"/>
      <protection/>
    </xf>
    <xf numFmtId="4" fontId="34" fillId="0" borderId="16" xfId="0" applyNumberFormat="1" applyFont="1" applyBorder="1" applyAlignment="1">
      <alignment vertical="center" wrapText="1"/>
    </xf>
    <xf numFmtId="4" fontId="26" fillId="0" borderId="16" xfId="0" applyNumberFormat="1" applyFont="1" applyFill="1" applyBorder="1" applyAlignment="1" applyProtection="1">
      <alignment horizontal="right" vertical="center" wrapText="1"/>
      <protection/>
    </xf>
    <xf numFmtId="4" fontId="28" fillId="0" borderId="16" xfId="0" applyNumberFormat="1" applyFont="1" applyFill="1" applyBorder="1" applyAlignment="1" applyProtection="1">
      <alignment horizontal="right" vertical="center" wrapText="1"/>
      <protection/>
    </xf>
    <xf numFmtId="0" fontId="38" fillId="0" borderId="0" xfId="0" applyNumberFormat="1" applyFont="1" applyFill="1" applyAlignment="1" applyProtection="1">
      <alignment/>
      <protection/>
    </xf>
    <xf numFmtId="0" fontId="38" fillId="0" borderId="0" xfId="0" applyFont="1" applyFill="1" applyAlignment="1">
      <alignment/>
    </xf>
    <xf numFmtId="0" fontId="0" fillId="0" borderId="0" xfId="0" applyNumberFormat="1" applyFont="1" applyFill="1" applyAlignment="1" applyProtection="1">
      <alignment/>
      <protection/>
    </xf>
    <xf numFmtId="0" fontId="42" fillId="0" borderId="0" xfId="0" applyNumberFormat="1" applyFont="1" applyFill="1" applyAlignment="1" applyProtection="1">
      <alignment horizontal="center" vertical="center" wrapText="1"/>
      <protection/>
    </xf>
    <xf numFmtId="0" fontId="0" fillId="0" borderId="0" xfId="0" applyFont="1" applyFill="1" applyAlignment="1">
      <alignment/>
    </xf>
    <xf numFmtId="3" fontId="42" fillId="0" borderId="0" xfId="0" applyNumberFormat="1" applyFont="1" applyFill="1" applyAlignment="1" applyProtection="1">
      <alignment horizontal="center" vertical="center" wrapText="1"/>
      <protection/>
    </xf>
    <xf numFmtId="0" fontId="45" fillId="0" borderId="17" xfId="0" applyNumberFormat="1" applyFont="1" applyFill="1" applyBorder="1" applyAlignment="1" applyProtection="1">
      <alignment horizontal="center"/>
      <protection/>
    </xf>
    <xf numFmtId="0" fontId="0" fillId="0" borderId="17" xfId="0" applyFont="1" applyFill="1" applyBorder="1" applyAlignment="1">
      <alignment horizontal="center"/>
    </xf>
    <xf numFmtId="0" fontId="0" fillId="0" borderId="0" xfId="0" applyFont="1" applyFill="1" applyBorder="1" applyAlignment="1">
      <alignment horizontal="center"/>
    </xf>
    <xf numFmtId="0" fontId="38"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8" fillId="0" borderId="17" xfId="0" applyNumberFormat="1" applyFont="1" applyFill="1" applyBorder="1" applyAlignment="1" applyProtection="1">
      <alignment horizontal="center" vertical="center"/>
      <protection/>
    </xf>
    <xf numFmtId="0" fontId="3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horizontal="center"/>
      <protection/>
    </xf>
    <xf numFmtId="0" fontId="38" fillId="0" borderId="16" xfId="0" applyNumberFormat="1" applyFont="1" applyFill="1" applyBorder="1" applyAlignment="1" applyProtection="1">
      <alignment horizontal="center" vertical="center" wrapText="1"/>
      <protection/>
    </xf>
    <xf numFmtId="0" fontId="38" fillId="0" borderId="16" xfId="0" applyFont="1" applyBorder="1" applyAlignment="1">
      <alignment horizontal="center" vertical="center" wrapText="1"/>
    </xf>
    <xf numFmtId="3" fontId="38" fillId="0" borderId="16" xfId="0" applyNumberFormat="1" applyFont="1" applyBorder="1" applyAlignment="1">
      <alignment horizontal="center" vertical="center" wrapText="1"/>
    </xf>
    <xf numFmtId="0" fontId="38" fillId="0" borderId="0" xfId="0" applyFont="1" applyFill="1" applyAlignment="1">
      <alignment horizontal="center"/>
    </xf>
    <xf numFmtId="49" fontId="47" fillId="0" borderId="16" xfId="0" applyNumberFormat="1" applyFont="1" applyFill="1" applyBorder="1" applyAlignment="1">
      <alignment horizontal="center" vertical="top"/>
    </xf>
    <xf numFmtId="49" fontId="20" fillId="0" borderId="16" xfId="0" applyNumberFormat="1" applyFont="1" applyFill="1" applyBorder="1" applyAlignment="1">
      <alignment horizontal="center" vertical="top" wrapText="1"/>
    </xf>
    <xf numFmtId="0" fontId="20" fillId="0" borderId="16" xfId="0" applyFont="1" applyFill="1" applyBorder="1" applyAlignment="1">
      <alignment horizontal="left" vertical="top" wrapText="1"/>
    </xf>
    <xf numFmtId="200" fontId="35" fillId="0" borderId="16" xfId="113" applyNumberFormat="1" applyFont="1" applyBorder="1" applyAlignment="1">
      <alignment horizontal="center" vertical="top"/>
      <protection/>
    </xf>
    <xf numFmtId="0" fontId="20" fillId="0" borderId="0" xfId="0" applyFont="1" applyFill="1" applyAlignment="1">
      <alignment/>
    </xf>
    <xf numFmtId="49" fontId="38" fillId="0" borderId="16" xfId="0" applyNumberFormat="1" applyFont="1" applyFill="1" applyBorder="1" applyAlignment="1">
      <alignment horizontal="center" vertical="top"/>
    </xf>
    <xf numFmtId="0" fontId="38" fillId="0" borderId="16" xfId="0" applyFont="1" applyFill="1" applyBorder="1" applyAlignment="1">
      <alignment horizontal="left" vertical="top" wrapText="1"/>
    </xf>
    <xf numFmtId="0" fontId="38" fillId="0" borderId="16" xfId="0" applyFont="1" applyFill="1" applyBorder="1" applyAlignment="1">
      <alignment vertical="top" wrapText="1"/>
    </xf>
    <xf numFmtId="200" fontId="48" fillId="0" borderId="16" xfId="113" applyNumberFormat="1" applyFont="1" applyBorder="1" applyAlignment="1">
      <alignment horizontal="center" vertical="top"/>
      <protection/>
    </xf>
    <xf numFmtId="3" fontId="48" fillId="0" borderId="16" xfId="113" applyNumberFormat="1" applyFont="1" applyBorder="1" applyAlignment="1">
      <alignment horizontal="center" vertical="top"/>
      <protection/>
    </xf>
    <xf numFmtId="49" fontId="38" fillId="0" borderId="16" xfId="0" applyNumberFormat="1" applyFont="1" applyFill="1" applyBorder="1" applyAlignment="1">
      <alignment vertical="top" wrapText="1"/>
    </xf>
    <xf numFmtId="49" fontId="38" fillId="0" borderId="16" xfId="0" applyNumberFormat="1" applyFont="1" applyFill="1" applyBorder="1" applyAlignment="1">
      <alignment horizontal="center" vertical="top" wrapText="1"/>
    </xf>
    <xf numFmtId="0" fontId="49" fillId="0" borderId="16" xfId="0" applyFont="1" applyFill="1" applyBorder="1" applyAlignment="1">
      <alignment horizontal="center" vertical="top"/>
    </xf>
    <xf numFmtId="49" fontId="49" fillId="0" borderId="16" xfId="0" applyNumberFormat="1" applyFont="1" applyFill="1" applyBorder="1" applyAlignment="1">
      <alignment horizontal="center" vertical="top"/>
    </xf>
    <xf numFmtId="0" fontId="38" fillId="0" borderId="16" xfId="0" applyNumberFormat="1" applyFont="1" applyFill="1" applyBorder="1" applyAlignment="1">
      <alignment horizontal="left" vertical="top" wrapText="1"/>
    </xf>
    <xf numFmtId="49" fontId="49" fillId="0" borderId="18" xfId="0" applyNumberFormat="1" applyFont="1" applyFill="1" applyBorder="1" applyAlignment="1">
      <alignment horizontal="center" vertical="top"/>
    </xf>
    <xf numFmtId="0" fontId="38" fillId="0" borderId="16" xfId="0" applyFont="1" applyFill="1" applyBorder="1" applyAlignment="1">
      <alignment horizontal="center" vertical="top" wrapText="1"/>
    </xf>
    <xf numFmtId="49" fontId="48" fillId="0" borderId="16" xfId="0" applyNumberFormat="1" applyFont="1" applyFill="1" applyBorder="1" applyAlignment="1">
      <alignment horizontal="center" vertical="top"/>
    </xf>
    <xf numFmtId="0" fontId="47" fillId="0" borderId="16" xfId="0" applyFont="1" applyFill="1" applyBorder="1" applyAlignment="1">
      <alignment horizontal="center" vertical="top"/>
    </xf>
    <xf numFmtId="49" fontId="20" fillId="0" borderId="16" xfId="0" applyNumberFormat="1" applyFont="1" applyFill="1" applyBorder="1" applyAlignment="1">
      <alignment horizontal="center" vertical="justify"/>
    </xf>
    <xf numFmtId="0" fontId="38" fillId="55" borderId="16" xfId="0" applyFont="1" applyFill="1" applyBorder="1" applyAlignment="1">
      <alignment vertical="top" wrapText="1"/>
    </xf>
    <xf numFmtId="49" fontId="38" fillId="0" borderId="16" xfId="0" applyNumberFormat="1" applyFont="1" applyFill="1" applyBorder="1" applyAlignment="1">
      <alignment horizontal="center" vertical="justify"/>
    </xf>
    <xf numFmtId="0" fontId="38" fillId="56" borderId="0" xfId="0" applyFont="1" applyFill="1" applyAlignment="1">
      <alignment/>
    </xf>
    <xf numFmtId="49" fontId="35" fillId="0" borderId="16"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38" fillId="0" borderId="0" xfId="0" applyNumberFormat="1" applyFont="1" applyFill="1" applyAlignment="1" applyProtection="1">
      <alignment vertical="top"/>
      <protection/>
    </xf>
    <xf numFmtId="3" fontId="38" fillId="0" borderId="0" xfId="0" applyNumberFormat="1" applyFont="1" applyFill="1" applyAlignment="1" applyProtection="1">
      <alignment/>
      <protection/>
    </xf>
    <xf numFmtId="200" fontId="38" fillId="0" borderId="0" xfId="0" applyNumberFormat="1" applyFont="1" applyFill="1" applyAlignment="1" applyProtection="1">
      <alignment/>
      <protection/>
    </xf>
    <xf numFmtId="0" fontId="44" fillId="0" borderId="0" xfId="0" applyFont="1" applyFill="1" applyAlignment="1">
      <alignment vertical="center"/>
    </xf>
    <xf numFmtId="1" fontId="44" fillId="0" borderId="0" xfId="0" applyNumberFormat="1" applyFont="1" applyFill="1" applyBorder="1" applyAlignment="1">
      <alignment horizontal="left"/>
    </xf>
    <xf numFmtId="0" fontId="44" fillId="0" borderId="0" xfId="0" applyFont="1" applyFill="1" applyAlignment="1">
      <alignment/>
    </xf>
    <xf numFmtId="1" fontId="44"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5" fillId="0" borderId="17" xfId="0" applyNumberFormat="1" applyFont="1" applyFill="1" applyBorder="1" applyAlignment="1" applyProtection="1">
      <alignment horizontal="center" vertical="top"/>
      <protection/>
    </xf>
    <xf numFmtId="0" fontId="45" fillId="0" borderId="0" xfId="0" applyNumberFormat="1" applyFont="1" applyFill="1" applyAlignment="1" applyProtection="1">
      <alignment horizontal="center"/>
      <protection/>
    </xf>
    <xf numFmtId="0" fontId="0" fillId="0" borderId="0" xfId="0" applyFont="1" applyFill="1" applyAlignment="1">
      <alignment horizontal="center"/>
    </xf>
    <xf numFmtId="0" fontId="42" fillId="0" borderId="17"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horizontal="center" vertical="center" wrapText="1"/>
      <protection/>
    </xf>
    <xf numFmtId="0" fontId="38" fillId="0" borderId="0" xfId="0" applyFont="1" applyFill="1" applyAlignment="1">
      <alignment vertical="top"/>
    </xf>
    <xf numFmtId="0" fontId="20" fillId="0" borderId="16" xfId="0" applyFont="1" applyFill="1" applyBorder="1" applyAlignment="1">
      <alignment vertical="top" wrapText="1"/>
    </xf>
    <xf numFmtId="200" fontId="20" fillId="0" borderId="16"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8" fillId="0" borderId="16" xfId="0" applyNumberFormat="1" applyFont="1" applyFill="1" applyBorder="1" applyAlignment="1">
      <alignment horizontal="center" vertical="top"/>
    </xf>
    <xf numFmtId="0" fontId="19" fillId="0" borderId="0" xfId="0" applyFont="1" applyFill="1" applyAlignment="1">
      <alignment vertical="top"/>
    </xf>
    <xf numFmtId="49" fontId="40" fillId="0" borderId="16" xfId="0" applyNumberFormat="1" applyFont="1" applyFill="1" applyBorder="1" applyAlignment="1">
      <alignment horizontal="center" vertical="top"/>
    </xf>
    <xf numFmtId="200" fontId="40" fillId="0" borderId="16" xfId="0" applyNumberFormat="1" applyFont="1" applyFill="1" applyBorder="1" applyAlignment="1">
      <alignment horizontal="center" vertical="top"/>
    </xf>
    <xf numFmtId="200" fontId="0" fillId="0" borderId="0" xfId="0" applyNumberFormat="1" applyFont="1" applyFill="1" applyAlignment="1">
      <alignment vertical="top"/>
    </xf>
    <xf numFmtId="0" fontId="40" fillId="0" borderId="0" xfId="0" applyFont="1" applyFill="1" applyAlignment="1">
      <alignment vertical="top"/>
    </xf>
    <xf numFmtId="49" fontId="54" fillId="0" borderId="16" xfId="0" applyNumberFormat="1" applyFont="1" applyFill="1" applyBorder="1" applyAlignment="1">
      <alignment horizontal="center" vertical="top"/>
    </xf>
    <xf numFmtId="0" fontId="55" fillId="0" borderId="16" xfId="0" applyFont="1" applyFill="1" applyBorder="1" applyAlignment="1">
      <alignment vertical="top" wrapText="1"/>
    </xf>
    <xf numFmtId="200" fontId="54" fillId="0" borderId="16" xfId="0" applyNumberFormat="1" applyFont="1" applyFill="1" applyBorder="1" applyAlignment="1">
      <alignment horizontal="center" vertical="top"/>
    </xf>
    <xf numFmtId="0" fontId="39" fillId="0" borderId="0" xfId="0" applyFont="1" applyFill="1" applyAlignment="1">
      <alignment vertical="top"/>
    </xf>
    <xf numFmtId="0" fontId="54" fillId="0" borderId="0" xfId="0" applyFont="1" applyFill="1" applyAlignment="1">
      <alignment vertical="top"/>
    </xf>
    <xf numFmtId="49" fontId="55" fillId="0" borderId="16" xfId="0" applyNumberFormat="1" applyFont="1" applyFill="1" applyBorder="1" applyAlignment="1">
      <alignment horizontal="center" vertical="justify"/>
    </xf>
    <xf numFmtId="0" fontId="55" fillId="0" borderId="16" xfId="0" applyFont="1" applyFill="1" applyBorder="1" applyAlignment="1">
      <alignment horizontal="left" vertical="top" wrapText="1"/>
    </xf>
    <xf numFmtId="200" fontId="55" fillId="0" borderId="16" xfId="0" applyNumberFormat="1" applyFont="1" applyFill="1" applyBorder="1" applyAlignment="1">
      <alignment horizontal="center" vertical="top"/>
    </xf>
    <xf numFmtId="0" fontId="38" fillId="0" borderId="16" xfId="0" applyFont="1" applyFill="1" applyBorder="1" applyAlignment="1">
      <alignment vertical="center" wrapText="1"/>
    </xf>
    <xf numFmtId="49" fontId="55" fillId="0" borderId="16" xfId="0" applyNumberFormat="1" applyFont="1" applyFill="1" applyBorder="1" applyAlignment="1">
      <alignment horizontal="center" vertical="top"/>
    </xf>
    <xf numFmtId="0" fontId="55" fillId="0" borderId="0" xfId="0" applyFont="1" applyFill="1" applyAlignment="1">
      <alignment vertical="top"/>
    </xf>
    <xf numFmtId="0" fontId="38" fillId="0" borderId="16" xfId="0" applyFont="1" applyFill="1" applyBorder="1" applyAlignment="1">
      <alignment horizontal="left" vertical="justify" wrapText="1"/>
    </xf>
    <xf numFmtId="49" fontId="38"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8" fillId="0" borderId="16" xfId="0" applyNumberFormat="1" applyFont="1" applyFill="1" applyBorder="1" applyAlignment="1">
      <alignment horizontal="left" vertical="center" wrapText="1"/>
    </xf>
    <xf numFmtId="0" fontId="45" fillId="0" borderId="16"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8" fillId="0" borderId="0" xfId="0" applyNumberFormat="1" applyFont="1" applyFill="1" applyBorder="1" applyAlignment="1">
      <alignment horizontal="center" vertical="justify"/>
    </xf>
    <xf numFmtId="0" fontId="55"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8"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42" fillId="0" borderId="0" xfId="0" applyFont="1" applyFill="1" applyAlignment="1">
      <alignment/>
    </xf>
    <xf numFmtId="0" fontId="38" fillId="0" borderId="0" xfId="0" applyFont="1" applyFill="1" applyBorder="1" applyAlignment="1">
      <alignment horizontal="left" vertical="justify" wrapText="1"/>
    </xf>
    <xf numFmtId="187" fontId="42" fillId="0" borderId="0" xfId="0" applyNumberFormat="1" applyFont="1" applyFill="1" applyAlignment="1">
      <alignment horizontal="center" vertical="center"/>
    </xf>
    <xf numFmtId="0" fontId="42" fillId="0" borderId="0" xfId="0" applyFont="1" applyFill="1" applyAlignment="1">
      <alignment horizontal="center" vertical="center"/>
    </xf>
    <xf numFmtId="1" fontId="42" fillId="0" borderId="0" xfId="0" applyNumberFormat="1" applyFont="1" applyFill="1" applyBorder="1" applyAlignment="1">
      <alignment horizontal="right"/>
    </xf>
    <xf numFmtId="1" fontId="42" fillId="0" borderId="0" xfId="0" applyNumberFormat="1" applyFont="1" applyFill="1" applyAlignment="1">
      <alignment/>
    </xf>
    <xf numFmtId="0" fontId="42" fillId="0" borderId="0" xfId="0" applyFont="1" applyFill="1" applyAlignment="1">
      <alignment horizontal="left" vertical="center"/>
    </xf>
    <xf numFmtId="0" fontId="42" fillId="0" borderId="0" xfId="0" applyFont="1" applyFill="1" applyAlignment="1">
      <alignment/>
    </xf>
    <xf numFmtId="1" fontId="42"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42" fillId="0" borderId="0" xfId="0" applyNumberFormat="1" applyFont="1" applyFill="1" applyAlignment="1">
      <alignment horizontal="right" vertical="top"/>
    </xf>
    <xf numFmtId="4" fontId="42" fillId="0" borderId="0" xfId="0" applyNumberFormat="1" applyFont="1" applyFill="1" applyBorder="1" applyAlignment="1">
      <alignment horizontal="right" vertical="top"/>
    </xf>
    <xf numFmtId="0" fontId="42" fillId="0" borderId="0" xfId="0" applyFont="1" applyFill="1" applyAlignment="1">
      <alignment horizontal="right"/>
    </xf>
    <xf numFmtId="0" fontId="20" fillId="0" borderId="0" xfId="0" applyFont="1" applyFill="1" applyBorder="1" applyAlignment="1">
      <alignment horizontal="left" vertical="justify" wrapText="1"/>
    </xf>
    <xf numFmtId="1" fontId="42" fillId="0" borderId="0" xfId="0" applyNumberFormat="1" applyFont="1" applyFill="1" applyBorder="1" applyAlignment="1">
      <alignment horizontal="left"/>
    </xf>
    <xf numFmtId="0" fontId="20" fillId="0" borderId="0" xfId="0" applyFont="1" applyFill="1" applyBorder="1" applyAlignment="1">
      <alignment horizontal="left" wrapText="1"/>
    </xf>
    <xf numFmtId="1" fontId="56" fillId="0" borderId="0" xfId="0" applyNumberFormat="1" applyFont="1" applyFill="1" applyAlignment="1">
      <alignment/>
    </xf>
    <xf numFmtId="1" fontId="42" fillId="0" borderId="0" xfId="0" applyNumberFormat="1" applyFont="1" applyFill="1" applyAlignment="1">
      <alignment vertical="top"/>
    </xf>
    <xf numFmtId="4" fontId="0" fillId="0" borderId="0" xfId="0" applyNumberFormat="1" applyFont="1" applyFill="1" applyAlignment="1">
      <alignment vertical="top"/>
    </xf>
    <xf numFmtId="4" fontId="42" fillId="0" borderId="0" xfId="0" applyNumberFormat="1" applyFont="1" applyFill="1" applyAlignment="1">
      <alignment vertical="top"/>
    </xf>
    <xf numFmtId="4" fontId="42" fillId="0" borderId="0" xfId="0" applyNumberFormat="1" applyFont="1" applyFill="1" applyBorder="1" applyAlignment="1">
      <alignment vertical="top"/>
    </xf>
    <xf numFmtId="0" fontId="42" fillId="0" borderId="0" xfId="0" applyFont="1" applyFill="1" applyAlignment="1">
      <alignment vertical="center"/>
    </xf>
    <xf numFmtId="0" fontId="42" fillId="0" borderId="0" xfId="0" applyFont="1" applyFill="1" applyAlignment="1">
      <alignment vertical="center" wrapText="1"/>
    </xf>
    <xf numFmtId="0" fontId="38" fillId="0" borderId="19" xfId="0" applyNumberFormat="1" applyFont="1" applyFill="1" applyBorder="1" applyAlignment="1" applyProtection="1">
      <alignment horizontal="center" vertical="center" wrapText="1"/>
      <protection/>
    </xf>
    <xf numFmtId="49" fontId="40" fillId="0" borderId="20" xfId="0" applyNumberFormat="1" applyFont="1" applyFill="1" applyBorder="1" applyAlignment="1">
      <alignment horizontal="center" vertical="top"/>
    </xf>
    <xf numFmtId="49" fontId="54" fillId="0" borderId="20" xfId="0" applyNumberFormat="1" applyFont="1" applyFill="1" applyBorder="1" applyAlignment="1">
      <alignment horizontal="center" vertical="top"/>
    </xf>
    <xf numFmtId="49" fontId="38" fillId="0" borderId="20" xfId="0" applyNumberFormat="1" applyFont="1" applyFill="1" applyBorder="1" applyAlignment="1">
      <alignment horizontal="center" vertical="top"/>
    </xf>
    <xf numFmtId="49" fontId="55" fillId="0" borderId="20" xfId="0" applyNumberFormat="1" applyFont="1" applyFill="1" applyBorder="1" applyAlignment="1">
      <alignment horizontal="center" vertical="top"/>
    </xf>
    <xf numFmtId="49" fontId="20" fillId="0" borderId="20" xfId="0" applyNumberFormat="1" applyFont="1" applyFill="1" applyBorder="1" applyAlignment="1">
      <alignment horizontal="center" vertical="top"/>
    </xf>
    <xf numFmtId="0" fontId="38" fillId="0" borderId="16" xfId="0" applyFont="1" applyFill="1" applyBorder="1" applyAlignment="1">
      <alignment vertical="top"/>
    </xf>
    <xf numFmtId="0" fontId="38" fillId="0" borderId="16" xfId="0" applyFont="1" applyFill="1" applyBorder="1" applyAlignment="1">
      <alignment horizontal="center" vertical="top"/>
    </xf>
    <xf numFmtId="49" fontId="57" fillId="0" borderId="16" xfId="0" applyNumberFormat="1" applyFont="1" applyFill="1" applyBorder="1" applyAlignment="1">
      <alignment horizontal="center" vertical="top"/>
    </xf>
    <xf numFmtId="0" fontId="57" fillId="0" borderId="16" xfId="0" applyFont="1" applyFill="1" applyBorder="1" applyAlignment="1">
      <alignment horizontal="left" vertical="top" wrapText="1"/>
    </xf>
    <xf numFmtId="0" fontId="57" fillId="0" borderId="16" xfId="0" applyFont="1" applyFill="1" applyBorder="1" applyAlignment="1">
      <alignment vertical="top" wrapText="1"/>
    </xf>
    <xf numFmtId="0" fontId="20" fillId="0" borderId="16" xfId="0" applyFont="1" applyFill="1" applyBorder="1" applyAlignment="1">
      <alignment horizontal="center" vertical="top"/>
    </xf>
    <xf numFmtId="0" fontId="57" fillId="0" borderId="16" xfId="0" applyFont="1" applyBorder="1" applyAlignment="1">
      <alignment vertical="justify" wrapText="1"/>
    </xf>
    <xf numFmtId="0" fontId="38" fillId="0" borderId="16" xfId="0" applyNumberFormat="1" applyFont="1" applyFill="1" applyBorder="1" applyAlignment="1" applyProtection="1">
      <alignment/>
      <protection/>
    </xf>
    <xf numFmtId="0" fontId="38" fillId="0" borderId="18" xfId="0" applyFont="1" applyFill="1" applyBorder="1" applyAlignment="1">
      <alignment horizontal="left" vertical="justify" wrapText="1"/>
    </xf>
    <xf numFmtId="0" fontId="38" fillId="0" borderId="21" xfId="0" applyFont="1" applyFill="1" applyBorder="1" applyAlignment="1">
      <alignment horizontal="left" vertical="justify" wrapText="1"/>
    </xf>
    <xf numFmtId="0" fontId="38" fillId="0" borderId="21" xfId="0" applyNumberFormat="1" applyFont="1" applyFill="1" applyBorder="1" applyAlignment="1">
      <alignment horizontal="left" vertical="justify" wrapText="1"/>
    </xf>
    <xf numFmtId="0" fontId="50" fillId="0" borderId="0" xfId="0" applyFont="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49" fontId="50" fillId="0" borderId="28" xfId="0" applyNumberFormat="1" applyFont="1" applyBorder="1" applyAlignment="1">
      <alignment horizontal="center"/>
    </xf>
    <xf numFmtId="0" fontId="50" fillId="0" borderId="29" xfId="0" applyFont="1" applyBorder="1" applyAlignment="1">
      <alignment wrapText="1"/>
    </xf>
    <xf numFmtId="0" fontId="50" fillId="57" borderId="29" xfId="0" applyFont="1" applyFill="1" applyBorder="1" applyAlignment="1">
      <alignment/>
    </xf>
    <xf numFmtId="0" fontId="50" fillId="57" borderId="30" xfId="0" applyFont="1" applyFill="1" applyBorder="1" applyAlignment="1">
      <alignment/>
    </xf>
    <xf numFmtId="49" fontId="50" fillId="0" borderId="31" xfId="0" applyNumberFormat="1" applyFont="1" applyBorder="1" applyAlignment="1">
      <alignment horizontal="center"/>
    </xf>
    <xf numFmtId="0" fontId="50" fillId="55" borderId="16" xfId="0" applyFont="1" applyFill="1" applyBorder="1" applyAlignment="1">
      <alignment wrapText="1"/>
    </xf>
    <xf numFmtId="0" fontId="50" fillId="57" borderId="16" xfId="0" applyFont="1" applyFill="1" applyBorder="1" applyAlignment="1">
      <alignment/>
    </xf>
    <xf numFmtId="0" fontId="50" fillId="57" borderId="32" xfId="0" applyFont="1" applyFill="1" applyBorder="1" applyAlignment="1">
      <alignment/>
    </xf>
    <xf numFmtId="0" fontId="50" fillId="0" borderId="31" xfId="0" applyFont="1" applyBorder="1" applyAlignment="1">
      <alignment horizontal="center"/>
    </xf>
    <xf numFmtId="0" fontId="0" fillId="55" borderId="16" xfId="0" applyFill="1" applyBorder="1" applyAlignment="1">
      <alignment wrapText="1"/>
    </xf>
    <xf numFmtId="0" fontId="0" fillId="57" borderId="16" xfId="0" applyFill="1" applyBorder="1" applyAlignment="1">
      <alignment/>
    </xf>
    <xf numFmtId="0" fontId="0" fillId="57" borderId="19" xfId="0" applyFill="1" applyBorder="1" applyAlignment="1">
      <alignment/>
    </xf>
    <xf numFmtId="0" fontId="0" fillId="57" borderId="33" xfId="0" applyFill="1" applyBorder="1" applyAlignment="1">
      <alignment/>
    </xf>
    <xf numFmtId="0" fontId="0" fillId="57" borderId="16" xfId="0" applyFill="1" applyBorder="1" applyAlignment="1">
      <alignment/>
    </xf>
    <xf numFmtId="0" fontId="50" fillId="0" borderId="16" xfId="0" applyFont="1" applyBorder="1" applyAlignment="1">
      <alignment/>
    </xf>
    <xf numFmtId="0" fontId="50" fillId="0" borderId="19" xfId="0" applyFont="1" applyBorder="1" applyAlignment="1">
      <alignment/>
    </xf>
    <xf numFmtId="0" fontId="50" fillId="0" borderId="34" xfId="0" applyFont="1" applyBorder="1" applyAlignment="1">
      <alignment/>
    </xf>
    <xf numFmtId="0" fontId="50" fillId="0" borderId="16" xfId="0" applyFont="1" applyBorder="1" applyAlignment="1">
      <alignment wrapText="1"/>
    </xf>
    <xf numFmtId="0" fontId="50" fillId="57" borderId="16" xfId="0" applyFont="1" applyFill="1" applyBorder="1" applyAlignment="1">
      <alignment/>
    </xf>
    <xf numFmtId="0" fontId="50" fillId="57" borderId="32" xfId="0" applyFont="1" applyFill="1" applyBorder="1" applyAlignment="1">
      <alignment/>
    </xf>
    <xf numFmtId="0" fontId="0" fillId="55" borderId="0" xfId="0" applyFill="1" applyAlignment="1">
      <alignment/>
    </xf>
    <xf numFmtId="0" fontId="0" fillId="57" borderId="32" xfId="0" applyFill="1" applyBorder="1" applyAlignment="1">
      <alignment/>
    </xf>
    <xf numFmtId="0" fontId="0" fillId="0" borderId="16" xfId="0" applyBorder="1" applyAlignment="1">
      <alignment wrapText="1"/>
    </xf>
    <xf numFmtId="0" fontId="0" fillId="0" borderId="35" xfId="0" applyBorder="1" applyAlignment="1">
      <alignment/>
    </xf>
    <xf numFmtId="0" fontId="50" fillId="0" borderId="36" xfId="0" applyFont="1" applyBorder="1" applyAlignment="1">
      <alignment wrapText="1"/>
    </xf>
    <xf numFmtId="0" fontId="50" fillId="57" borderId="36" xfId="0" applyFont="1" applyFill="1" applyBorder="1" applyAlignment="1">
      <alignment/>
    </xf>
    <xf numFmtId="0" fontId="50" fillId="57" borderId="37" xfId="0" applyFont="1" applyFill="1" applyBorder="1" applyAlignment="1">
      <alignment/>
    </xf>
    <xf numFmtId="0" fontId="0" fillId="0" borderId="0" xfId="0" applyBorder="1" applyAlignment="1">
      <alignment/>
    </xf>
    <xf numFmtId="0" fontId="0" fillId="55" borderId="0" xfId="0" applyFill="1" applyBorder="1" applyAlignment="1">
      <alignment wrapText="1"/>
    </xf>
    <xf numFmtId="0" fontId="0" fillId="55" borderId="0" xfId="0" applyFill="1" applyBorder="1" applyAlignment="1">
      <alignment/>
    </xf>
    <xf numFmtId="0" fontId="0" fillId="0" borderId="0" xfId="0" applyAlignment="1">
      <alignment wrapText="1"/>
    </xf>
    <xf numFmtId="0" fontId="28" fillId="0" borderId="0" xfId="0" applyFont="1" applyAlignment="1">
      <alignment wrapText="1"/>
    </xf>
    <xf numFmtId="49" fontId="49" fillId="0" borderId="16" xfId="0" applyNumberFormat="1" applyFont="1" applyFill="1" applyBorder="1" applyAlignment="1">
      <alignment horizontal="center" vertical="top"/>
    </xf>
    <xf numFmtId="49" fontId="55" fillId="0" borderId="0" xfId="0" applyNumberFormat="1" applyFont="1" applyFill="1" applyBorder="1" applyAlignment="1">
      <alignment horizontal="center" vertical="top"/>
    </xf>
    <xf numFmtId="0" fontId="26" fillId="57" borderId="16" xfId="0" applyNumberFormat="1" applyFont="1" applyFill="1" applyBorder="1" applyAlignment="1" applyProtection="1">
      <alignment horizontal="center" vertical="center" wrapText="1"/>
      <protection/>
    </xf>
    <xf numFmtId="0" fontId="26" fillId="57" borderId="16" xfId="0" applyNumberFormat="1" applyFont="1" applyFill="1" applyBorder="1" applyAlignment="1" applyProtection="1">
      <alignment horizontal="left" vertical="center" wrapText="1"/>
      <protection/>
    </xf>
    <xf numFmtId="4" fontId="26" fillId="57" borderId="16" xfId="0" applyNumberFormat="1" applyFont="1" applyFill="1" applyBorder="1" applyAlignment="1" applyProtection="1">
      <alignment horizontal="right" vertical="center" wrapText="1"/>
      <protection/>
    </xf>
    <xf numFmtId="4" fontId="34" fillId="57" borderId="16" xfId="0" applyNumberFormat="1" applyFont="1" applyFill="1" applyBorder="1" applyAlignment="1">
      <alignment vertical="center" wrapText="1"/>
    </xf>
    <xf numFmtId="4" fontId="31" fillId="57" borderId="16" xfId="0" applyNumberFormat="1" applyFont="1" applyFill="1" applyBorder="1" applyAlignment="1">
      <alignment vertical="center" wrapText="1"/>
    </xf>
    <xf numFmtId="0" fontId="20" fillId="57" borderId="16" xfId="0" applyNumberFormat="1" applyFont="1" applyFill="1" applyBorder="1" applyAlignment="1" applyProtection="1">
      <alignment horizontal="center" vertical="center" wrapText="1"/>
      <protection/>
    </xf>
    <xf numFmtId="0" fontId="20" fillId="57" borderId="16" xfId="0" applyFont="1" applyFill="1" applyBorder="1" applyAlignment="1">
      <alignment vertical="center" wrapText="1"/>
    </xf>
    <xf numFmtId="4" fontId="20" fillId="57" borderId="16" xfId="0" applyNumberFormat="1" applyFont="1" applyFill="1" applyBorder="1" applyAlignment="1" applyProtection="1">
      <alignment horizontal="right" vertical="center" wrapText="1"/>
      <protection/>
    </xf>
    <xf numFmtId="4" fontId="35" fillId="57" borderId="16" xfId="0" applyNumberFormat="1" applyFont="1" applyFill="1" applyBorder="1" applyAlignment="1">
      <alignment vertical="center" wrapText="1"/>
    </xf>
    <xf numFmtId="0" fontId="0" fillId="0" borderId="0" xfId="0" applyAlignment="1">
      <alignment horizontal="center" vertical="center"/>
    </xf>
    <xf numFmtId="49" fontId="40" fillId="0" borderId="16" xfId="0" applyNumberFormat="1" applyFont="1" applyFill="1" applyBorder="1" applyAlignment="1">
      <alignment horizontal="center" vertical="justify"/>
    </xf>
    <xf numFmtId="0" fontId="60" fillId="0" borderId="16" xfId="0" applyFont="1" applyBorder="1" applyAlignment="1">
      <alignment vertical="justify" wrapText="1"/>
    </xf>
    <xf numFmtId="0" fontId="60" fillId="0" borderId="16" xfId="0" applyFont="1" applyFill="1" applyBorder="1" applyAlignment="1">
      <alignment horizontal="left" vertical="justify" wrapText="1"/>
    </xf>
    <xf numFmtId="0" fontId="61" fillId="0" borderId="16" xfId="0" applyFont="1" applyFill="1" applyBorder="1" applyAlignment="1">
      <alignment vertical="top" wrapText="1"/>
    </xf>
    <xf numFmtId="0" fontId="61" fillId="0" borderId="18" xfId="0" applyFont="1" applyFill="1" applyBorder="1" applyAlignment="1">
      <alignment horizontal="left" vertical="justify" wrapText="1"/>
    </xf>
    <xf numFmtId="0" fontId="61" fillId="0" borderId="16" xfId="0" applyFont="1" applyFill="1" applyBorder="1" applyAlignment="1">
      <alignment horizontal="left" vertical="justify" wrapText="1"/>
    </xf>
    <xf numFmtId="0" fontId="61" fillId="0" borderId="16" xfId="0" applyFont="1" applyFill="1" applyBorder="1" applyAlignment="1">
      <alignment horizontal="left" vertical="top" wrapText="1"/>
    </xf>
    <xf numFmtId="0" fontId="0" fillId="0" borderId="0" xfId="0" applyFont="1" applyFill="1" applyBorder="1" applyAlignment="1">
      <alignment/>
    </xf>
    <xf numFmtId="0" fontId="20" fillId="0" borderId="0" xfId="0" applyFont="1" applyBorder="1" applyAlignment="1">
      <alignment horizontal="center" vertical="center" wrapText="1"/>
    </xf>
    <xf numFmtId="0" fontId="38" fillId="0" borderId="0" xfId="0" applyFont="1" applyFill="1" applyBorder="1" applyAlignment="1">
      <alignment/>
    </xf>
    <xf numFmtId="0" fontId="20" fillId="0" borderId="21" xfId="0" applyFont="1" applyBorder="1" applyAlignment="1">
      <alignment vertical="center" wrapText="1"/>
    </xf>
    <xf numFmtId="0" fontId="0" fillId="0" borderId="16" xfId="0" applyBorder="1" applyAlignment="1">
      <alignment/>
    </xf>
    <xf numFmtId="0" fontId="38" fillId="55" borderId="16" xfId="0" applyFont="1" applyFill="1" applyBorder="1" applyAlignment="1">
      <alignment horizontal="left" vertical="center" wrapText="1"/>
    </xf>
    <xf numFmtId="0" fontId="28" fillId="0" borderId="0" xfId="0" applyNumberFormat="1" applyFont="1" applyFill="1" applyAlignment="1" applyProtection="1">
      <alignment/>
      <protection/>
    </xf>
    <xf numFmtId="0" fontId="28" fillId="0" borderId="0" xfId="0" applyFont="1" applyFill="1" applyAlignment="1">
      <alignment/>
    </xf>
    <xf numFmtId="0" fontId="0" fillId="57" borderId="16" xfId="0" applyFont="1" applyFill="1" applyBorder="1" applyAlignment="1">
      <alignment/>
    </xf>
    <xf numFmtId="49" fontId="38" fillId="0" borderId="16"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vertical="top" wrapText="1"/>
    </xf>
    <xf numFmtId="200" fontId="38" fillId="0" borderId="18" xfId="0" applyNumberFormat="1" applyFont="1" applyFill="1" applyBorder="1" applyAlignment="1">
      <alignment horizontal="center" vertical="top"/>
    </xf>
    <xf numFmtId="200" fontId="38" fillId="0" borderId="21" xfId="0" applyNumberFormat="1" applyFont="1" applyFill="1" applyBorder="1" applyAlignment="1">
      <alignment horizontal="center" vertical="top"/>
    </xf>
    <xf numFmtId="200" fontId="20" fillId="0" borderId="18" xfId="0" applyNumberFormat="1" applyFont="1" applyFill="1" applyBorder="1" applyAlignment="1">
      <alignment horizontal="center" vertical="top"/>
    </xf>
    <xf numFmtId="200" fontId="20" fillId="0" borderId="21" xfId="0" applyNumberFormat="1" applyFont="1" applyFill="1" applyBorder="1" applyAlignment="1">
      <alignment horizontal="center" vertical="top"/>
    </xf>
    <xf numFmtId="49" fontId="38" fillId="0" borderId="18" xfId="0" applyNumberFormat="1" applyFont="1" applyFill="1" applyBorder="1" applyAlignment="1">
      <alignment horizontal="center" vertical="top"/>
    </xf>
    <xf numFmtId="49" fontId="38" fillId="0" borderId="21" xfId="0" applyNumberFormat="1" applyFont="1" applyFill="1" applyBorder="1" applyAlignment="1">
      <alignment horizontal="center" vertical="top"/>
    </xf>
    <xf numFmtId="49" fontId="38" fillId="0" borderId="19" xfId="0" applyNumberFormat="1" applyFont="1" applyFill="1" applyBorder="1" applyAlignment="1">
      <alignment horizontal="center" vertical="top"/>
    </xf>
    <xf numFmtId="0" fontId="38" fillId="0" borderId="18" xfId="0" applyFont="1" applyFill="1" applyBorder="1" applyAlignment="1">
      <alignment vertical="top" wrapText="1"/>
    </xf>
    <xf numFmtId="49" fontId="20" fillId="0" borderId="21" xfId="0" applyNumberFormat="1" applyFont="1" applyFill="1" applyBorder="1" applyAlignment="1">
      <alignment horizontal="center" vertical="justify"/>
    </xf>
    <xf numFmtId="0" fontId="20" fillId="0" borderId="21" xfId="0" applyFont="1" applyFill="1" applyBorder="1" applyAlignment="1">
      <alignment horizontal="left" vertical="justify" wrapText="1"/>
    </xf>
    <xf numFmtId="49" fontId="20" fillId="0" borderId="38" xfId="0" applyNumberFormat="1" applyFont="1" applyFill="1" applyBorder="1" applyAlignment="1">
      <alignment horizontal="center" vertical="justify"/>
    </xf>
    <xf numFmtId="49" fontId="20" fillId="0" borderId="39" xfId="0" applyNumberFormat="1" applyFont="1" applyFill="1" applyBorder="1" applyAlignment="1">
      <alignment horizontal="center" vertical="justify"/>
    </xf>
    <xf numFmtId="0" fontId="20" fillId="0" borderId="39" xfId="0" applyFont="1" applyFill="1" applyBorder="1" applyAlignment="1">
      <alignment horizontal="left" vertical="justify" wrapText="1"/>
    </xf>
    <xf numFmtId="200" fontId="20" fillId="0" borderId="39" xfId="0" applyNumberFormat="1" applyFont="1" applyFill="1" applyBorder="1" applyAlignment="1">
      <alignment horizontal="center" vertical="top"/>
    </xf>
    <xf numFmtId="200" fontId="38" fillId="0" borderId="39" xfId="0" applyNumberFormat="1" applyFont="1" applyFill="1" applyBorder="1" applyAlignment="1">
      <alignment horizontal="center" vertical="top"/>
    </xf>
    <xf numFmtId="200" fontId="20" fillId="0" borderId="40" xfId="0" applyNumberFormat="1" applyFont="1" applyFill="1" applyBorder="1" applyAlignment="1">
      <alignment horizontal="center" vertical="top"/>
    </xf>
    <xf numFmtId="49" fontId="38" fillId="0" borderId="18" xfId="0" applyNumberFormat="1" applyFont="1" applyFill="1" applyBorder="1" applyAlignment="1">
      <alignment horizontal="center" vertical="justify"/>
    </xf>
    <xf numFmtId="49" fontId="38" fillId="0" borderId="18" xfId="0" applyNumberFormat="1" applyFont="1" applyFill="1" applyBorder="1" applyAlignment="1">
      <alignment horizontal="left" vertical="center" wrapText="1"/>
    </xf>
    <xf numFmtId="49" fontId="20" fillId="0" borderId="21" xfId="0" applyNumberFormat="1" applyFont="1" applyFill="1" applyBorder="1" applyAlignment="1">
      <alignment horizontal="center" vertical="top"/>
    </xf>
    <xf numFmtId="0" fontId="20" fillId="0" borderId="21" xfId="0" applyFont="1" applyFill="1" applyBorder="1" applyAlignment="1">
      <alignment horizontal="left" vertical="top" wrapText="1"/>
    </xf>
    <xf numFmtId="49" fontId="20" fillId="0" borderId="38" xfId="0" applyNumberFormat="1" applyFont="1" applyFill="1" applyBorder="1" applyAlignment="1">
      <alignment horizontal="center" vertical="top"/>
    </xf>
    <xf numFmtId="49" fontId="20" fillId="0" borderId="39" xfId="0" applyNumberFormat="1" applyFont="1" applyFill="1" applyBorder="1" applyAlignment="1">
      <alignment horizontal="center" vertical="top"/>
    </xf>
    <xf numFmtId="49" fontId="38" fillId="0" borderId="39" xfId="0" applyNumberFormat="1" applyFont="1" applyFill="1" applyBorder="1" applyAlignment="1">
      <alignment horizontal="center" vertical="top"/>
    </xf>
    <xf numFmtId="0" fontId="20" fillId="0" borderId="39" xfId="0" applyFont="1" applyFill="1" applyBorder="1" applyAlignment="1">
      <alignment horizontal="left" vertical="top" wrapText="1"/>
    </xf>
    <xf numFmtId="49" fontId="55" fillId="0" borderId="19" xfId="0" applyNumberFormat="1" applyFont="1" applyFill="1" applyBorder="1" applyAlignment="1">
      <alignment horizontal="center" vertical="top"/>
    </xf>
    <xf numFmtId="49" fontId="55" fillId="0" borderId="18" xfId="0" applyNumberFormat="1" applyFont="1" applyFill="1" applyBorder="1" applyAlignment="1">
      <alignment horizontal="center" vertical="justify"/>
    </xf>
    <xf numFmtId="0" fontId="55" fillId="0" borderId="18" xfId="0" applyFont="1" applyFill="1" applyBorder="1" applyAlignment="1">
      <alignment vertical="top" wrapText="1"/>
    </xf>
    <xf numFmtId="0" fontId="38" fillId="0" borderId="19" xfId="0" applyFont="1" applyFill="1" applyBorder="1" applyAlignment="1">
      <alignment vertical="top"/>
    </xf>
    <xf numFmtId="0" fontId="38" fillId="0" borderId="18" xfId="0" applyNumberFormat="1" applyFont="1" applyFill="1" applyBorder="1" applyAlignment="1" applyProtection="1">
      <alignment horizontal="center" vertical="center" wrapText="1"/>
      <protection/>
    </xf>
    <xf numFmtId="49" fontId="58" fillId="0" borderId="21" xfId="0" applyNumberFormat="1" applyFont="1" applyFill="1" applyBorder="1" applyAlignment="1">
      <alignment horizontal="center" vertical="top"/>
    </xf>
    <xf numFmtId="0" fontId="20" fillId="0" borderId="21" xfId="0" applyFont="1" applyFill="1" applyBorder="1" applyAlignment="1">
      <alignment vertical="top" wrapText="1"/>
    </xf>
    <xf numFmtId="49" fontId="58" fillId="0" borderId="39" xfId="0" applyNumberFormat="1" applyFont="1" applyFill="1" applyBorder="1" applyAlignment="1">
      <alignment horizontal="center" vertical="top"/>
    </xf>
    <xf numFmtId="0" fontId="20" fillId="0" borderId="39" xfId="0" applyFont="1" applyFill="1" applyBorder="1" applyAlignment="1">
      <alignment vertical="top" wrapText="1"/>
    </xf>
    <xf numFmtId="49" fontId="20" fillId="0" borderId="19" xfId="0" applyNumberFormat="1" applyFont="1" applyFill="1" applyBorder="1" applyAlignment="1">
      <alignment horizontal="center" vertical="top"/>
    </xf>
    <xf numFmtId="49" fontId="40" fillId="0" borderId="18" xfId="0" applyNumberFormat="1" applyFont="1" applyFill="1" applyBorder="1" applyAlignment="1">
      <alignment horizontal="center" vertical="top"/>
    </xf>
    <xf numFmtId="200" fontId="40" fillId="0" borderId="18" xfId="0" applyNumberFormat="1" applyFont="1" applyFill="1" applyBorder="1" applyAlignment="1">
      <alignment horizontal="center" vertical="top"/>
    </xf>
    <xf numFmtId="200" fontId="54" fillId="0" borderId="18" xfId="0" applyNumberFormat="1" applyFont="1" applyFill="1" applyBorder="1" applyAlignment="1">
      <alignment horizontal="center" vertical="top"/>
    </xf>
    <xf numFmtId="0" fontId="38" fillId="55" borderId="18" xfId="0" applyFont="1" applyFill="1" applyBorder="1" applyAlignment="1">
      <alignment horizontal="left" vertical="center" wrapText="1"/>
    </xf>
    <xf numFmtId="0" fontId="45" fillId="0" borderId="39" xfId="0" applyFont="1" applyFill="1" applyBorder="1" applyAlignment="1">
      <alignment horizontal="left" vertical="justify" wrapText="1"/>
    </xf>
    <xf numFmtId="0" fontId="51" fillId="0" borderId="0" xfId="0" applyFont="1" applyAlignment="1">
      <alignment/>
    </xf>
    <xf numFmtId="0" fontId="51" fillId="0" borderId="0" xfId="0" applyFont="1" applyAlignment="1">
      <alignment horizontal="center"/>
    </xf>
    <xf numFmtId="0" fontId="62" fillId="0" borderId="29" xfId="0" applyFont="1" applyBorder="1" applyAlignment="1">
      <alignment/>
    </xf>
    <xf numFmtId="0" fontId="0" fillId="0" borderId="29" xfId="0" applyBorder="1" applyAlignment="1">
      <alignment/>
    </xf>
    <xf numFmtId="0" fontId="0" fillId="0" borderId="41" xfId="0" applyFont="1" applyBorder="1" applyAlignment="1">
      <alignment horizontal="center" vertical="top" wrapText="1"/>
    </xf>
    <xf numFmtId="0" fontId="0" fillId="0" borderId="42" xfId="0" applyFont="1" applyBorder="1" applyAlignment="1">
      <alignment horizontal="center" vertical="top" wrapText="1"/>
    </xf>
    <xf numFmtId="0" fontId="0" fillId="0" borderId="43" xfId="0" applyBorder="1" applyAlignment="1">
      <alignment horizontal="center"/>
    </xf>
    <xf numFmtId="0" fontId="0" fillId="0" borderId="30" xfId="0" applyBorder="1" applyAlignment="1">
      <alignment horizontal="center" vertical="center"/>
    </xf>
    <xf numFmtId="0" fontId="0" fillId="0" borderId="44" xfId="0" applyFont="1" applyBorder="1" applyAlignment="1">
      <alignment horizontal="center" vertical="top" wrapText="1"/>
    </xf>
    <xf numFmtId="0" fontId="0" fillId="0" borderId="45" xfId="0" applyFont="1" applyBorder="1" applyAlignment="1">
      <alignment horizontal="center" vertical="top" wrapText="1"/>
    </xf>
    <xf numFmtId="0" fontId="0" fillId="0" borderId="46" xfId="0" applyFont="1" applyBorder="1" applyAlignment="1">
      <alignment horizontal="center" vertical="top" wrapText="1"/>
    </xf>
    <xf numFmtId="0" fontId="0" fillId="0" borderId="47" xfId="0" applyFont="1" applyBorder="1" applyAlignment="1">
      <alignment horizontal="center" vertical="top" wrapText="1"/>
    </xf>
    <xf numFmtId="0" fontId="0" fillId="0" borderId="31" xfId="0" applyBorder="1" applyAlignment="1">
      <alignment horizontal="center"/>
    </xf>
    <xf numFmtId="0" fontId="0" fillId="0" borderId="32" xfId="0" applyBorder="1" applyAlignment="1">
      <alignment horizontal="center"/>
    </xf>
    <xf numFmtId="0" fontId="0" fillId="0" borderId="31" xfId="0" applyBorder="1" applyAlignment="1">
      <alignment/>
    </xf>
    <xf numFmtId="0" fontId="0" fillId="0" borderId="31" xfId="0" applyBorder="1" applyAlignment="1">
      <alignment horizontal="right"/>
    </xf>
    <xf numFmtId="0" fontId="0" fillId="0" borderId="28" xfId="0" applyBorder="1" applyAlignment="1">
      <alignment horizontal="center"/>
    </xf>
    <xf numFmtId="0" fontId="0" fillId="0" borderId="48" xfId="0" applyFont="1" applyBorder="1" applyAlignment="1">
      <alignment horizontal="center" vertical="top" wrapText="1"/>
    </xf>
    <xf numFmtId="0" fontId="0" fillId="0" borderId="49" xfId="0" applyFont="1" applyBorder="1" applyAlignment="1">
      <alignment horizontal="center" vertical="top" wrapText="1"/>
    </xf>
    <xf numFmtId="0" fontId="0" fillId="0" borderId="50" xfId="0" applyFont="1" applyBorder="1" applyAlignment="1">
      <alignment horizontal="center" vertical="top" wrapText="1"/>
    </xf>
    <xf numFmtId="0" fontId="0" fillId="0" borderId="51" xfId="0" applyBorder="1" applyAlignment="1">
      <alignment horizontal="center"/>
    </xf>
    <xf numFmtId="0" fontId="0" fillId="0" borderId="23" xfId="0" applyBorder="1" applyAlignment="1">
      <alignment horizontal="center" vertical="center"/>
    </xf>
    <xf numFmtId="0" fontId="0" fillId="0" borderId="38" xfId="0" applyBorder="1" applyAlignment="1">
      <alignment horizontal="center"/>
    </xf>
    <xf numFmtId="0" fontId="0" fillId="0" borderId="40" xfId="0" applyBorder="1" applyAlignment="1">
      <alignment horizontal="center" vertical="center"/>
    </xf>
    <xf numFmtId="49" fontId="38" fillId="0" borderId="18" xfId="0" applyNumberFormat="1" applyFont="1" applyFill="1" applyBorder="1" applyAlignment="1">
      <alignment horizontal="center" vertical="top" wrapText="1"/>
    </xf>
    <xf numFmtId="49" fontId="38" fillId="0" borderId="21" xfId="0" applyNumberFormat="1" applyFont="1" applyFill="1" applyBorder="1" applyAlignment="1">
      <alignment horizontal="center" vertical="top" wrapText="1"/>
    </xf>
    <xf numFmtId="0" fontId="22" fillId="0" borderId="0" xfId="123" applyBorder="1">
      <alignment/>
      <protection/>
    </xf>
    <xf numFmtId="0" fontId="22" fillId="0" borderId="0" xfId="123">
      <alignment/>
      <protection/>
    </xf>
    <xf numFmtId="0" fontId="42" fillId="0" borderId="0" xfId="123" applyFont="1" applyAlignment="1">
      <alignment/>
      <protection/>
    </xf>
    <xf numFmtId="0" fontId="41" fillId="0" borderId="0" xfId="123" applyFont="1" applyBorder="1">
      <alignment/>
      <protection/>
    </xf>
    <xf numFmtId="0" fontId="41" fillId="0" borderId="0" xfId="123" applyFont="1">
      <alignment/>
      <protection/>
    </xf>
    <xf numFmtId="0" fontId="63" fillId="0" borderId="0" xfId="123" applyFont="1">
      <alignment/>
      <protection/>
    </xf>
    <xf numFmtId="0" fontId="41" fillId="0" borderId="0" xfId="123" applyFont="1" applyBorder="1" applyAlignment="1">
      <alignment horizontal="center"/>
      <protection/>
    </xf>
    <xf numFmtId="203" fontId="45" fillId="0" borderId="16" xfId="123" applyNumberFormat="1" applyFont="1" applyBorder="1" applyAlignment="1">
      <alignment horizontal="center"/>
      <protection/>
    </xf>
    <xf numFmtId="0" fontId="45" fillId="0" borderId="16" xfId="123" applyFont="1" applyBorder="1" applyAlignment="1">
      <alignment horizontal="center"/>
      <protection/>
    </xf>
    <xf numFmtId="0" fontId="42" fillId="0" borderId="16" xfId="123" applyFont="1" applyBorder="1">
      <alignment/>
      <protection/>
    </xf>
    <xf numFmtId="0" fontId="42" fillId="0" borderId="16" xfId="123" applyFont="1" applyBorder="1" applyAlignment="1">
      <alignment horizontal="center"/>
      <protection/>
    </xf>
    <xf numFmtId="0" fontId="40" fillId="0" borderId="16" xfId="123" applyFont="1" applyBorder="1" applyAlignment="1">
      <alignment horizontal="left" vertical="top" wrapText="1"/>
      <protection/>
    </xf>
    <xf numFmtId="0" fontId="42" fillId="0" borderId="0" xfId="123" applyFont="1" applyBorder="1" applyAlignment="1">
      <alignment horizontal="center"/>
      <protection/>
    </xf>
    <xf numFmtId="0" fontId="45" fillId="0" borderId="16" xfId="123" applyFont="1" applyBorder="1">
      <alignment/>
      <protection/>
    </xf>
    <xf numFmtId="0" fontId="41" fillId="0" borderId="16" xfId="123" applyFont="1" applyBorder="1" applyAlignment="1">
      <alignment horizontal="center"/>
      <protection/>
    </xf>
    <xf numFmtId="2" fontId="42" fillId="0" borderId="16" xfId="123" applyNumberFormat="1" applyFont="1" applyBorder="1" applyAlignment="1">
      <alignment horizontal="center" wrapText="1"/>
      <protection/>
    </xf>
    <xf numFmtId="0" fontId="42" fillId="0" borderId="16" xfId="123" applyFont="1" applyBorder="1" applyAlignment="1">
      <alignment wrapText="1"/>
      <protection/>
    </xf>
    <xf numFmtId="203" fontId="42" fillId="0" borderId="16" xfId="123" applyNumberFormat="1" applyFont="1" applyBorder="1" applyAlignment="1">
      <alignment horizontal="center"/>
      <protection/>
    </xf>
    <xf numFmtId="2" fontId="45" fillId="0" borderId="16" xfId="123" applyNumberFormat="1" applyFont="1" applyBorder="1" applyAlignment="1">
      <alignment horizontal="center" wrapText="1"/>
      <protection/>
    </xf>
    <xf numFmtId="0" fontId="41" fillId="0" borderId="16" xfId="123" applyFont="1" applyBorder="1">
      <alignment/>
      <protection/>
    </xf>
    <xf numFmtId="217" fontId="42" fillId="0" borderId="16" xfId="123" applyNumberFormat="1" applyFont="1" applyBorder="1">
      <alignment/>
      <protection/>
    </xf>
    <xf numFmtId="0" fontId="42" fillId="0" borderId="0" xfId="123" applyFont="1" applyBorder="1" applyAlignment="1">
      <alignment horizontal="center" wrapText="1"/>
      <protection/>
    </xf>
    <xf numFmtId="0" fontId="42" fillId="0" borderId="16" xfId="123" applyFont="1" applyBorder="1" applyAlignment="1">
      <alignment horizontal="center" wrapText="1"/>
      <protection/>
    </xf>
    <xf numFmtId="203" fontId="42" fillId="0" borderId="16" xfId="123" applyNumberFormat="1" applyFont="1" applyBorder="1" applyAlignment="1">
      <alignment horizontal="center" wrapText="1"/>
      <protection/>
    </xf>
    <xf numFmtId="0" fontId="44" fillId="0" borderId="16" xfId="123" applyFont="1" applyBorder="1" applyAlignment="1">
      <alignment vertical="top" wrapText="1"/>
      <protection/>
    </xf>
    <xf numFmtId="203" fontId="45" fillId="0" borderId="52" xfId="123" applyNumberFormat="1" applyFont="1" applyBorder="1" applyAlignment="1">
      <alignment horizontal="center" wrapText="1"/>
      <protection/>
    </xf>
    <xf numFmtId="0" fontId="42" fillId="0" borderId="21" xfId="123" applyFont="1" applyBorder="1" applyAlignment="1">
      <alignment horizontal="center" wrapText="1"/>
      <protection/>
    </xf>
    <xf numFmtId="203" fontId="42" fillId="0" borderId="21" xfId="123" applyNumberFormat="1" applyFont="1" applyBorder="1" applyAlignment="1">
      <alignment horizontal="center" wrapText="1"/>
      <protection/>
    </xf>
    <xf numFmtId="2" fontId="42" fillId="0" borderId="21" xfId="123" applyNumberFormat="1" applyFont="1" applyBorder="1" applyAlignment="1">
      <alignment horizontal="center" wrapText="1"/>
      <protection/>
    </xf>
    <xf numFmtId="0" fontId="44" fillId="0" borderId="21" xfId="123" applyFont="1" applyBorder="1" applyAlignment="1">
      <alignment vertical="top" wrapText="1"/>
      <protection/>
    </xf>
    <xf numFmtId="0" fontId="42" fillId="0" borderId="53" xfId="123" applyFont="1" applyBorder="1" applyAlignment="1">
      <alignment horizontal="center" wrapText="1"/>
      <protection/>
    </xf>
    <xf numFmtId="0" fontId="4" fillId="0" borderId="39" xfId="123" applyFont="1" applyBorder="1" applyAlignment="1">
      <alignment horizontal="center" wrapText="1"/>
      <protection/>
    </xf>
    <xf numFmtId="0" fontId="42" fillId="0" borderId="39" xfId="123" applyFont="1" applyBorder="1" applyAlignment="1">
      <alignment horizontal="center" wrapText="1"/>
      <protection/>
    </xf>
    <xf numFmtId="2" fontId="42" fillId="0" borderId="39" xfId="123" applyNumberFormat="1" applyFont="1" applyBorder="1" applyAlignment="1">
      <alignment horizontal="center" wrapText="1"/>
      <protection/>
    </xf>
    <xf numFmtId="0" fontId="65" fillId="0" borderId="38" xfId="123" applyFont="1" applyBorder="1" applyAlignment="1">
      <alignment vertical="top" wrapText="1"/>
      <protection/>
    </xf>
    <xf numFmtId="0" fontId="42" fillId="0" borderId="54" xfId="123" applyFont="1" applyBorder="1" applyAlignment="1">
      <alignment horizontal="center" vertical="top" wrapText="1"/>
      <protection/>
    </xf>
    <xf numFmtId="0" fontId="42" fillId="0" borderId="36" xfId="123" applyFont="1" applyBorder="1" applyAlignment="1">
      <alignment horizontal="center" vertical="top" wrapText="1"/>
      <protection/>
    </xf>
    <xf numFmtId="0" fontId="67" fillId="0" borderId="36" xfId="123" applyFont="1" applyBorder="1" applyAlignment="1">
      <alignment horizontal="center" vertical="top" wrapText="1"/>
      <protection/>
    </xf>
    <xf numFmtId="0" fontId="45" fillId="0" borderId="55" xfId="0" applyFont="1" applyBorder="1" applyAlignment="1">
      <alignment horizontal="center" vertical="top" wrapText="1"/>
    </xf>
    <xf numFmtId="0" fontId="45" fillId="0" borderId="21" xfId="0" applyFont="1" applyBorder="1" applyAlignment="1">
      <alignment horizontal="center" vertical="top" wrapText="1"/>
    </xf>
    <xf numFmtId="0" fontId="67" fillId="0" borderId="16" xfId="123" applyFont="1" applyBorder="1" applyAlignment="1">
      <alignment horizontal="center" vertical="top" wrapText="1"/>
      <protection/>
    </xf>
    <xf numFmtId="0" fontId="66" fillId="0" borderId="0" xfId="123" applyFont="1" applyBorder="1" applyAlignment="1">
      <alignment horizontal="center" wrapText="1"/>
      <protection/>
    </xf>
    <xf numFmtId="0" fontId="35" fillId="0" borderId="16" xfId="123" applyFont="1" applyBorder="1" applyAlignment="1">
      <alignment horizontal="center" vertical="top" wrapText="1"/>
      <protection/>
    </xf>
    <xf numFmtId="0" fontId="42" fillId="0" borderId="0" xfId="123" applyFont="1" applyBorder="1">
      <alignment/>
      <protection/>
    </xf>
    <xf numFmtId="0" fontId="42" fillId="0" borderId="56" xfId="0" applyFont="1" applyBorder="1" applyAlignment="1">
      <alignment/>
    </xf>
    <xf numFmtId="0" fontId="45" fillId="0" borderId="19" xfId="123" applyFont="1" applyBorder="1" applyAlignment="1">
      <alignment horizontal="center"/>
      <protection/>
    </xf>
    <xf numFmtId="0" fontId="45" fillId="0" borderId="21" xfId="123" applyFont="1" applyBorder="1">
      <alignment/>
      <protection/>
    </xf>
    <xf numFmtId="0" fontId="42" fillId="0" borderId="21" xfId="123" applyFont="1" applyBorder="1">
      <alignment/>
      <protection/>
    </xf>
    <xf numFmtId="0" fontId="42" fillId="0" borderId="29" xfId="123" applyFont="1" applyBorder="1">
      <alignment/>
      <protection/>
    </xf>
    <xf numFmtId="0" fontId="40" fillId="0" borderId="0" xfId="123" applyFont="1" applyBorder="1" applyAlignment="1">
      <alignment/>
      <protection/>
    </xf>
    <xf numFmtId="0" fontId="40" fillId="0" borderId="0" xfId="123" applyFont="1" applyBorder="1">
      <alignment/>
      <protection/>
    </xf>
    <xf numFmtId="0" fontId="35" fillId="0" borderId="57" xfId="123" applyFont="1" applyBorder="1" applyAlignment="1">
      <alignment horizontal="center" vertical="top" wrapText="1"/>
      <protection/>
    </xf>
    <xf numFmtId="0" fontId="45" fillId="0" borderId="55" xfId="0" applyFont="1" applyBorder="1" applyAlignment="1">
      <alignment horizontal="center" vertical="center" wrapText="1"/>
    </xf>
    <xf numFmtId="0" fontId="40" fillId="0" borderId="49" xfId="0" applyFont="1" applyBorder="1" applyAlignment="1">
      <alignment horizontal="center" vertical="top" wrapText="1"/>
    </xf>
    <xf numFmtId="0" fontId="35" fillId="0" borderId="0" xfId="123" applyFont="1" applyBorder="1" applyAlignment="1">
      <alignment horizontal="center" vertical="top" wrapText="1"/>
      <protection/>
    </xf>
    <xf numFmtId="0" fontId="38" fillId="0" borderId="49" xfId="123" applyFont="1" applyBorder="1" applyAlignment="1">
      <alignment horizontal="center" vertical="top" wrapText="1"/>
      <protection/>
    </xf>
    <xf numFmtId="0" fontId="38" fillId="57" borderId="21" xfId="0" applyFont="1" applyFill="1" applyBorder="1" applyAlignment="1">
      <alignment horizontal="center" vertical="center" wrapText="1"/>
    </xf>
    <xf numFmtId="0" fontId="30" fillId="0" borderId="42" xfId="123" applyFont="1" applyBorder="1" applyAlignment="1">
      <alignment horizontal="center" vertical="top" wrapText="1"/>
      <protection/>
    </xf>
    <xf numFmtId="0" fontId="35" fillId="0" borderId="42" xfId="123" applyFont="1" applyBorder="1" applyAlignment="1">
      <alignment horizontal="center" vertical="top" wrapText="1"/>
      <protection/>
    </xf>
    <xf numFmtId="0" fontId="42" fillId="0" borderId="0" xfId="0" applyFont="1" applyAlignment="1">
      <alignment/>
    </xf>
    <xf numFmtId="0" fontId="42" fillId="0" borderId="18" xfId="123" applyFont="1" applyBorder="1" applyAlignment="1">
      <alignment wrapText="1"/>
      <protection/>
    </xf>
    <xf numFmtId="0" fontId="42" fillId="0" borderId="18" xfId="123" applyFont="1" applyBorder="1" applyAlignment="1">
      <alignment horizontal="center"/>
      <protection/>
    </xf>
    <xf numFmtId="2" fontId="42" fillId="0" borderId="18" xfId="123" applyNumberFormat="1" applyFont="1" applyBorder="1" applyAlignment="1">
      <alignment horizontal="center" wrapText="1"/>
      <protection/>
    </xf>
    <xf numFmtId="0" fontId="42" fillId="0" borderId="18" xfId="123" applyFont="1" applyBorder="1">
      <alignment/>
      <protection/>
    </xf>
    <xf numFmtId="203" fontId="42" fillId="0" borderId="18" xfId="123" applyNumberFormat="1" applyFont="1" applyBorder="1" applyAlignment="1">
      <alignment horizontal="center"/>
      <protection/>
    </xf>
    <xf numFmtId="0" fontId="41" fillId="0" borderId="18" xfId="123" applyFont="1" applyBorder="1" applyAlignment="1">
      <alignment horizontal="center"/>
      <protection/>
    </xf>
    <xf numFmtId="203" fontId="45" fillId="0" borderId="58" xfId="123" applyNumberFormat="1" applyFont="1" applyBorder="1" applyAlignment="1">
      <alignment horizontal="center" wrapText="1"/>
      <protection/>
    </xf>
    <xf numFmtId="0" fontId="40" fillId="0" borderId="21" xfId="123" applyFont="1" applyBorder="1" applyAlignment="1">
      <alignment horizontal="left" vertical="top" wrapText="1"/>
      <protection/>
    </xf>
    <xf numFmtId="0" fontId="45" fillId="0" borderId="21" xfId="123" applyFont="1" applyBorder="1" applyAlignment="1">
      <alignment horizontal="center"/>
      <protection/>
    </xf>
    <xf numFmtId="203" fontId="45" fillId="0" borderId="21" xfId="123" applyNumberFormat="1" applyFont="1" applyBorder="1" applyAlignment="1">
      <alignment horizontal="center"/>
      <protection/>
    </xf>
    <xf numFmtId="0" fontId="42" fillId="0" borderId="21" xfId="123" applyFont="1" applyBorder="1" applyAlignment="1">
      <alignment horizontal="center"/>
      <protection/>
    </xf>
    <xf numFmtId="0" fontId="45" fillId="0" borderId="38" xfId="123" applyFont="1" applyBorder="1" applyAlignment="1">
      <alignment horizontal="left" vertical="top" wrapText="1"/>
      <protection/>
    </xf>
    <xf numFmtId="0" fontId="45" fillId="0" borderId="39" xfId="123" applyFont="1" applyBorder="1" applyAlignment="1">
      <alignment horizontal="center"/>
      <protection/>
    </xf>
    <xf numFmtId="0" fontId="45" fillId="0" borderId="39" xfId="123" applyFont="1" applyBorder="1">
      <alignment/>
      <protection/>
    </xf>
    <xf numFmtId="203" fontId="45" fillId="0" borderId="39" xfId="123" applyNumberFormat="1" applyFont="1" applyBorder="1" applyAlignment="1">
      <alignment horizontal="center"/>
      <protection/>
    </xf>
    <xf numFmtId="0" fontId="42" fillId="0" borderId="39" xfId="123" applyFont="1" applyBorder="1" applyAlignment="1">
      <alignment horizontal="center"/>
      <protection/>
    </xf>
    <xf numFmtId="203" fontId="45" fillId="0" borderId="40" xfId="123" applyNumberFormat="1" applyFont="1" applyBorder="1" applyAlignment="1">
      <alignment horizontal="center"/>
      <protection/>
    </xf>
    <xf numFmtId="0" fontId="0" fillId="0" borderId="49" xfId="123" applyFont="1" applyBorder="1" applyAlignment="1">
      <alignment horizontal="center" vertical="top" wrapText="1"/>
      <protection/>
    </xf>
    <xf numFmtId="0" fontId="0" fillId="0" borderId="42" xfId="123" applyFont="1" applyBorder="1" applyAlignment="1">
      <alignment horizontal="center" vertical="top" wrapText="1"/>
      <protection/>
    </xf>
    <xf numFmtId="0" fontId="38" fillId="0" borderId="42" xfId="123" applyFont="1" applyBorder="1" applyAlignment="1">
      <alignment horizontal="center" vertical="top" wrapText="1"/>
      <protection/>
    </xf>
    <xf numFmtId="0" fontId="38" fillId="57" borderId="42" xfId="0" applyFont="1" applyFill="1" applyBorder="1" applyAlignment="1">
      <alignment horizontal="left" vertical="center" wrapText="1"/>
    </xf>
    <xf numFmtId="0" fontId="20" fillId="57" borderId="42" xfId="0" applyFont="1" applyFill="1" applyBorder="1" applyAlignment="1">
      <alignment horizontal="center" vertical="center" wrapText="1"/>
    </xf>
    <xf numFmtId="0" fontId="42" fillId="0" borderId="59" xfId="123" applyFont="1" applyBorder="1">
      <alignment/>
      <protection/>
    </xf>
    <xf numFmtId="0" fontId="42" fillId="0" borderId="60" xfId="123" applyFont="1" applyBorder="1">
      <alignment/>
      <protection/>
    </xf>
    <xf numFmtId="0" fontId="42" fillId="0" borderId="61" xfId="123" applyFont="1" applyBorder="1">
      <alignment/>
      <protection/>
    </xf>
    <xf numFmtId="0" fontId="35" fillId="0" borderId="61" xfId="123" applyFont="1" applyBorder="1" applyAlignment="1">
      <alignment horizontal="center" vertical="top" wrapText="1"/>
      <protection/>
    </xf>
    <xf numFmtId="0" fontId="67" fillId="0" borderId="61" xfId="123" applyFont="1" applyBorder="1" applyAlignment="1">
      <alignment horizontal="center" vertical="top" wrapText="1"/>
      <protection/>
    </xf>
    <xf numFmtId="0" fontId="67" fillId="0" borderId="62" xfId="123" applyFont="1" applyBorder="1" applyAlignment="1">
      <alignment horizontal="center" vertical="top" wrapText="1"/>
      <protection/>
    </xf>
    <xf numFmtId="0" fontId="40" fillId="0" borderId="18" xfId="123" applyFont="1" applyBorder="1" applyAlignment="1">
      <alignment horizontal="left" vertical="top" wrapText="1"/>
      <protection/>
    </xf>
    <xf numFmtId="2" fontId="42" fillId="0" borderId="18" xfId="123" applyNumberFormat="1" applyFont="1" applyBorder="1" applyAlignment="1">
      <alignment horizontal="center"/>
      <protection/>
    </xf>
    <xf numFmtId="203" fontId="45" fillId="0" borderId="18" xfId="123" applyNumberFormat="1" applyFont="1" applyBorder="1" applyAlignment="1">
      <alignment horizontal="center"/>
      <protection/>
    </xf>
    <xf numFmtId="0" fontId="64" fillId="0" borderId="38" xfId="123" applyFont="1" applyBorder="1">
      <alignment/>
      <protection/>
    </xf>
    <xf numFmtId="0" fontId="42" fillId="0" borderId="39" xfId="123" applyFont="1" applyBorder="1">
      <alignment/>
      <protection/>
    </xf>
    <xf numFmtId="0" fontId="38" fillId="57" borderId="21" xfId="0" applyFont="1" applyFill="1" applyBorder="1" applyAlignment="1">
      <alignment horizontal="left" vertical="center" wrapText="1"/>
    </xf>
    <xf numFmtId="0" fontId="38" fillId="57" borderId="18" xfId="0" applyFont="1" applyFill="1" applyBorder="1" applyAlignment="1">
      <alignment horizontal="left" vertical="center" wrapText="1"/>
    </xf>
    <xf numFmtId="0" fontId="38" fillId="57" borderId="21" xfId="0" applyFont="1" applyFill="1" applyBorder="1" applyAlignment="1">
      <alignment horizontal="left" vertical="top" wrapText="1"/>
    </xf>
    <xf numFmtId="0" fontId="38" fillId="57" borderId="16" xfId="0" applyFont="1" applyFill="1" applyBorder="1" applyAlignment="1">
      <alignment horizontal="left" vertical="center" wrapText="1"/>
    </xf>
    <xf numFmtId="0" fontId="38" fillId="57" borderId="16" xfId="0" applyFont="1" applyFill="1" applyBorder="1" applyAlignment="1">
      <alignment horizontal="left" vertical="top" wrapText="1"/>
    </xf>
    <xf numFmtId="0" fontId="38" fillId="57" borderId="16" xfId="0" applyFont="1" applyFill="1" applyBorder="1" applyAlignment="1">
      <alignment vertical="top" wrapText="1"/>
    </xf>
    <xf numFmtId="0" fontId="38" fillId="57" borderId="24" xfId="0" applyFont="1" applyFill="1" applyBorder="1" applyAlignment="1">
      <alignment horizontal="left" vertical="top" wrapText="1"/>
    </xf>
    <xf numFmtId="0" fontId="38" fillId="57" borderId="21" xfId="0" applyFont="1" applyFill="1" applyBorder="1" applyAlignment="1">
      <alignment vertical="top" wrapText="1"/>
    </xf>
    <xf numFmtId="0" fontId="38" fillId="55" borderId="18" xfId="0" applyFont="1" applyFill="1" applyBorder="1" applyAlignment="1">
      <alignment vertical="top" wrapText="1"/>
    </xf>
    <xf numFmtId="200" fontId="20" fillId="0" borderId="18" xfId="0" applyNumberFormat="1" applyFont="1" applyFill="1" applyBorder="1" applyAlignment="1">
      <alignment vertical="top" wrapText="1"/>
    </xf>
    <xf numFmtId="200" fontId="48" fillId="0" borderId="18" xfId="113" applyNumberFormat="1" applyFont="1" applyBorder="1" applyAlignment="1">
      <alignment horizontal="center" vertical="top"/>
      <protection/>
    </xf>
    <xf numFmtId="3" fontId="48" fillId="0" borderId="18" xfId="113" applyNumberFormat="1" applyFont="1" applyBorder="1" applyAlignment="1">
      <alignment horizontal="center" vertical="top"/>
      <protection/>
    </xf>
    <xf numFmtId="49" fontId="38" fillId="0" borderId="21" xfId="0" applyNumberFormat="1" applyFont="1" applyFill="1" applyBorder="1" applyAlignment="1">
      <alignment horizontal="center" vertical="justify"/>
    </xf>
    <xf numFmtId="200" fontId="20" fillId="0" borderId="21" xfId="0" applyNumberFormat="1" applyFont="1" applyFill="1" applyBorder="1" applyAlignment="1">
      <alignment vertical="top" wrapText="1"/>
    </xf>
    <xf numFmtId="200" fontId="48" fillId="0" borderId="21" xfId="113" applyNumberFormat="1" applyFont="1" applyBorder="1" applyAlignment="1">
      <alignment horizontal="center" vertical="top"/>
      <protection/>
    </xf>
    <xf numFmtId="3" fontId="48" fillId="0" borderId="21" xfId="113" applyNumberFormat="1" applyFont="1" applyBorder="1" applyAlignment="1">
      <alignment horizontal="center" vertical="top"/>
      <protection/>
    </xf>
    <xf numFmtId="0" fontId="20" fillId="55" borderId="39" xfId="0" applyFont="1" applyFill="1" applyBorder="1" applyAlignment="1">
      <alignment vertical="top" wrapText="1"/>
    </xf>
    <xf numFmtId="200" fontId="20" fillId="0" borderId="39" xfId="0" applyNumberFormat="1" applyFont="1" applyFill="1" applyBorder="1" applyAlignment="1">
      <alignment vertical="top" wrapText="1"/>
    </xf>
    <xf numFmtId="200" fontId="35" fillId="0" borderId="39" xfId="113" applyNumberFormat="1" applyFont="1" applyBorder="1" applyAlignment="1">
      <alignment horizontal="center" vertical="top"/>
      <protection/>
    </xf>
    <xf numFmtId="200" fontId="35" fillId="0" borderId="40" xfId="113" applyNumberFormat="1" applyFont="1" applyBorder="1" applyAlignment="1">
      <alignment horizontal="center" vertical="top"/>
      <protection/>
    </xf>
    <xf numFmtId="0" fontId="38" fillId="0" borderId="18" xfId="0" applyFont="1" applyFill="1" applyBorder="1" applyAlignment="1">
      <alignment horizontal="left" vertical="top" wrapText="1"/>
    </xf>
    <xf numFmtId="49" fontId="38" fillId="0" borderId="24" xfId="0" applyNumberFormat="1" applyFont="1" applyFill="1" applyBorder="1" applyAlignment="1">
      <alignment horizontal="center" vertical="top"/>
    </xf>
    <xf numFmtId="0" fontId="38" fillId="0" borderId="24" xfId="0" applyFont="1" applyFill="1" applyBorder="1" applyAlignment="1">
      <alignment vertical="top" wrapText="1"/>
    </xf>
    <xf numFmtId="0" fontId="38" fillId="55" borderId="24" xfId="0" applyFont="1" applyFill="1" applyBorder="1" applyAlignment="1">
      <alignment vertical="top" wrapText="1"/>
    </xf>
    <xf numFmtId="200" fontId="20" fillId="0" borderId="24" xfId="0" applyNumberFormat="1" applyFont="1" applyFill="1" applyBorder="1" applyAlignment="1">
      <alignment vertical="top" wrapText="1"/>
    </xf>
    <xf numFmtId="200" fontId="48" fillId="0" borderId="24" xfId="113" applyNumberFormat="1" applyFont="1" applyBorder="1" applyAlignment="1">
      <alignment horizontal="center" vertical="top"/>
      <protection/>
    </xf>
    <xf numFmtId="3" fontId="48" fillId="0" borderId="24" xfId="113" applyNumberFormat="1" applyFont="1" applyBorder="1" applyAlignment="1">
      <alignment horizontal="center" vertical="top"/>
      <protection/>
    </xf>
    <xf numFmtId="49" fontId="38" fillId="0" borderId="39" xfId="0" applyNumberFormat="1" applyFont="1" applyFill="1" applyBorder="1" applyAlignment="1">
      <alignment horizontal="center" vertical="justify"/>
    </xf>
    <xf numFmtId="0" fontId="38" fillId="55" borderId="39" xfId="0" applyFont="1" applyFill="1" applyBorder="1" applyAlignment="1">
      <alignment vertical="top" wrapText="1"/>
    </xf>
    <xf numFmtId="0" fontId="47" fillId="0" borderId="19" xfId="0" applyFont="1" applyFill="1" applyBorder="1" applyAlignment="1">
      <alignment horizontal="center" vertical="top"/>
    </xf>
    <xf numFmtId="0" fontId="38" fillId="0" borderId="18" xfId="0" applyFont="1" applyBorder="1" applyAlignment="1">
      <alignment horizontal="center" vertical="top" wrapText="1"/>
    </xf>
    <xf numFmtId="49" fontId="48" fillId="0" borderId="18" xfId="0" applyNumberFormat="1" applyFont="1" applyFill="1" applyBorder="1" applyAlignment="1">
      <alignment horizontal="center" vertical="top"/>
    </xf>
    <xf numFmtId="0" fontId="38" fillId="57" borderId="18" xfId="0" applyFont="1" applyFill="1" applyBorder="1" applyAlignment="1">
      <alignment vertical="top" wrapText="1"/>
    </xf>
    <xf numFmtId="200" fontId="35" fillId="0" borderId="21" xfId="113" applyNumberFormat="1" applyFont="1" applyBorder="1" applyAlignment="1">
      <alignment horizontal="center" vertical="top"/>
      <protection/>
    </xf>
    <xf numFmtId="0" fontId="20" fillId="0" borderId="39" xfId="0" applyNumberFormat="1" applyFont="1" applyFill="1" applyBorder="1" applyAlignment="1">
      <alignment horizontal="left" vertical="top" wrapText="1"/>
    </xf>
    <xf numFmtId="49" fontId="47" fillId="0" borderId="19" xfId="0" applyNumberFormat="1" applyFont="1" applyFill="1" applyBorder="1" applyAlignment="1">
      <alignment horizontal="center" vertical="top"/>
    </xf>
    <xf numFmtId="49" fontId="38" fillId="0" borderId="18" xfId="0" applyNumberFormat="1" applyFont="1" applyFill="1" applyBorder="1" applyAlignment="1" applyProtection="1">
      <alignment horizontal="center" vertical="center" wrapText="1"/>
      <protection/>
    </xf>
    <xf numFmtId="3" fontId="38" fillId="0" borderId="18" xfId="0" applyNumberFormat="1" applyFont="1" applyBorder="1" applyAlignment="1">
      <alignment horizontal="center" vertical="center" wrapText="1"/>
    </xf>
    <xf numFmtId="0" fontId="38" fillId="0" borderId="21" xfId="0" applyNumberFormat="1" applyFont="1" applyFill="1" applyBorder="1" applyAlignment="1" applyProtection="1">
      <alignment horizontal="center" vertical="center" wrapText="1"/>
      <protection/>
    </xf>
    <xf numFmtId="49" fontId="38" fillId="0" borderId="21" xfId="0" applyNumberFormat="1" applyFont="1" applyFill="1" applyBorder="1" applyAlignment="1" applyProtection="1">
      <alignment horizontal="center" vertical="center" wrapText="1"/>
      <protection/>
    </xf>
    <xf numFmtId="0" fontId="38" fillId="0" borderId="21" xfId="0" applyFont="1" applyFill="1" applyBorder="1" applyAlignment="1">
      <alignment horizontal="left" vertical="top" wrapText="1"/>
    </xf>
    <xf numFmtId="0" fontId="38" fillId="0" borderId="21" xfId="0" applyFont="1" applyFill="1" applyBorder="1" applyAlignment="1">
      <alignment horizontal="center" vertical="top" wrapText="1"/>
    </xf>
    <xf numFmtId="49" fontId="20" fillId="0" borderId="38" xfId="0" applyNumberFormat="1" applyFont="1" applyFill="1" applyBorder="1" applyAlignment="1">
      <alignment horizontal="center" vertical="top" wrapText="1"/>
    </xf>
    <xf numFmtId="49" fontId="20" fillId="0" borderId="39" xfId="0" applyNumberFormat="1" applyFont="1" applyFill="1" applyBorder="1" applyAlignment="1" applyProtection="1">
      <alignment horizontal="center" vertical="center" wrapText="1"/>
      <protection/>
    </xf>
    <xf numFmtId="0" fontId="4" fillId="0" borderId="39" xfId="0" applyNumberFormat="1" applyFont="1" applyFill="1" applyBorder="1" applyAlignment="1" applyProtection="1">
      <alignment horizontal="center" vertical="center" wrapText="1"/>
      <protection/>
    </xf>
    <xf numFmtId="0" fontId="20" fillId="0" borderId="39" xfId="0" applyFont="1" applyFill="1" applyBorder="1" applyAlignment="1">
      <alignment horizontal="center" vertical="top" wrapText="1"/>
    </xf>
    <xf numFmtId="0" fontId="4" fillId="0" borderId="18" xfId="0" applyNumberFormat="1" applyFont="1" applyFill="1" applyBorder="1" applyAlignment="1" applyProtection="1">
      <alignment horizontal="center" vertical="center" wrapText="1"/>
      <protection/>
    </xf>
    <xf numFmtId="0" fontId="38" fillId="0" borderId="18" xfId="0" applyFont="1" applyBorder="1" applyAlignment="1">
      <alignment horizontal="center" vertical="center" wrapText="1"/>
    </xf>
    <xf numFmtId="0" fontId="38" fillId="0" borderId="21" xfId="0" applyFont="1" applyFill="1" applyBorder="1" applyAlignment="1">
      <alignment vertical="top" wrapText="1"/>
    </xf>
    <xf numFmtId="0" fontId="38" fillId="0" borderId="21" xfId="0" applyFont="1" applyBorder="1" applyAlignment="1">
      <alignment horizontal="center" vertical="center" wrapText="1"/>
    </xf>
    <xf numFmtId="3" fontId="38" fillId="0" borderId="21" xfId="0" applyNumberFormat="1" applyFont="1" applyBorder="1" applyAlignment="1">
      <alignment horizontal="center" vertical="center" wrapText="1"/>
    </xf>
    <xf numFmtId="0" fontId="20" fillId="0" borderId="39" xfId="0" applyNumberFormat="1" applyFont="1" applyFill="1" applyBorder="1" applyAlignment="1" applyProtection="1">
      <alignment horizontal="center" vertical="center" wrapText="1"/>
      <protection/>
    </xf>
    <xf numFmtId="0" fontId="38" fillId="0" borderId="39" xfId="0" applyFont="1" applyBorder="1" applyAlignment="1">
      <alignment horizontal="center" vertical="center" wrapText="1"/>
    </xf>
    <xf numFmtId="49" fontId="20" fillId="0" borderId="38" xfId="0" applyNumberFormat="1" applyFont="1" applyFill="1" applyBorder="1" applyAlignment="1" applyProtection="1">
      <alignment horizontal="center" vertical="center" wrapText="1"/>
      <protection/>
    </xf>
    <xf numFmtId="3" fontId="20" fillId="0" borderId="39" xfId="0" applyNumberFormat="1" applyFont="1" applyBorder="1" applyAlignment="1">
      <alignment horizontal="center" vertical="center" wrapText="1"/>
    </xf>
    <xf numFmtId="3" fontId="20" fillId="0" borderId="21" xfId="0" applyNumberFormat="1" applyFont="1" applyBorder="1" applyAlignment="1">
      <alignment horizontal="center" vertical="center" wrapText="1"/>
    </xf>
    <xf numFmtId="3" fontId="20" fillId="0" borderId="16" xfId="0" applyNumberFormat="1" applyFont="1" applyBorder="1" applyAlignment="1">
      <alignment horizontal="center" vertical="center" wrapText="1"/>
    </xf>
    <xf numFmtId="0" fontId="38" fillId="0" borderId="19" xfId="0" applyNumberFormat="1" applyFont="1" applyFill="1" applyBorder="1" applyAlignment="1" applyProtection="1">
      <alignment vertical="top"/>
      <protection/>
    </xf>
    <xf numFmtId="0" fontId="38" fillId="0" borderId="38" xfId="0" applyFont="1" applyFill="1" applyBorder="1" applyAlignment="1">
      <alignment horizontal="center" vertical="top" wrapText="1"/>
    </xf>
    <xf numFmtId="0" fontId="38" fillId="0" borderId="39" xfId="0" applyFont="1" applyBorder="1" applyAlignment="1">
      <alignment horizontal="center" vertical="top" wrapText="1"/>
    </xf>
    <xf numFmtId="49" fontId="38" fillId="0" borderId="39" xfId="0" applyNumberFormat="1" applyFont="1" applyBorder="1" applyAlignment="1">
      <alignment horizontal="center" vertical="top" wrapText="1"/>
    </xf>
    <xf numFmtId="0" fontId="20" fillId="0" borderId="39" xfId="0" applyFont="1" applyBorder="1" applyAlignment="1">
      <alignment horizontal="justify" vertical="top" wrapText="1"/>
    </xf>
    <xf numFmtId="200" fontId="48" fillId="0" borderId="39" xfId="0" applyNumberFormat="1" applyFont="1" applyBorder="1" applyAlignment="1">
      <alignment vertical="top"/>
    </xf>
    <xf numFmtId="200" fontId="35" fillId="0" borderId="39" xfId="0" applyNumberFormat="1" applyFont="1" applyBorder="1" applyAlignment="1">
      <alignment horizontal="center" vertical="top"/>
    </xf>
    <xf numFmtId="0" fontId="0" fillId="0" borderId="0" xfId="0" applyFont="1" applyAlignment="1">
      <alignment wrapText="1"/>
    </xf>
    <xf numFmtId="0" fontId="43" fillId="0" borderId="0" xfId="0" applyFont="1" applyAlignment="1">
      <alignment/>
    </xf>
    <xf numFmtId="0" fontId="35" fillId="0" borderId="63" xfId="123" applyFont="1" applyBorder="1" applyAlignment="1">
      <alignment horizontal="center" vertical="top" wrapText="1"/>
      <protection/>
    </xf>
    <xf numFmtId="0" fontId="42" fillId="0" borderId="21" xfId="123" applyFont="1" applyBorder="1" applyAlignment="1">
      <alignment horizontal="left" wrapText="1"/>
      <protection/>
    </xf>
    <xf numFmtId="0" fontId="48" fillId="0" borderId="63" xfId="123" applyFont="1" applyBorder="1" applyAlignment="1">
      <alignment horizontal="center" vertical="top" wrapText="1"/>
      <protection/>
    </xf>
    <xf numFmtId="0" fontId="42" fillId="0" borderId="64" xfId="123" applyFont="1" applyBorder="1" applyAlignment="1">
      <alignment horizontal="center"/>
      <protection/>
    </xf>
    <xf numFmtId="203" fontId="45" fillId="0" borderId="64" xfId="123" applyNumberFormat="1" applyFont="1" applyBorder="1" applyAlignment="1">
      <alignment horizontal="center"/>
      <protection/>
    </xf>
    <xf numFmtId="203" fontId="45" fillId="0" borderId="38" xfId="123" applyNumberFormat="1" applyFont="1" applyBorder="1" applyAlignment="1">
      <alignment horizontal="center"/>
      <protection/>
    </xf>
    <xf numFmtId="0" fontId="41" fillId="0" borderId="65" xfId="123" applyFont="1" applyBorder="1">
      <alignment/>
      <protection/>
    </xf>
    <xf numFmtId="203" fontId="45" fillId="0" borderId="27" xfId="123" applyNumberFormat="1" applyFont="1" applyBorder="1" applyAlignment="1">
      <alignment horizontal="center"/>
      <protection/>
    </xf>
    <xf numFmtId="203" fontId="45" fillId="0" borderId="30" xfId="123" applyNumberFormat="1" applyFont="1" applyBorder="1" applyAlignment="1">
      <alignment horizontal="center"/>
      <protection/>
    </xf>
    <xf numFmtId="49" fontId="20" fillId="0" borderId="66" xfId="0" applyNumberFormat="1" applyFont="1" applyFill="1" applyBorder="1" applyAlignment="1" applyProtection="1">
      <alignment horizontal="center" vertical="center" wrapText="1"/>
      <protection/>
    </xf>
    <xf numFmtId="49" fontId="20" fillId="0" borderId="26" xfId="0" applyNumberFormat="1" applyFont="1" applyFill="1" applyBorder="1" applyAlignment="1" applyProtection="1">
      <alignment horizontal="center" vertical="center" wrapText="1"/>
      <protection/>
    </xf>
    <xf numFmtId="0" fontId="0" fillId="0" borderId="21" xfId="0" applyBorder="1" applyAlignment="1">
      <alignment/>
    </xf>
    <xf numFmtId="0" fontId="4" fillId="0" borderId="67" xfId="0" applyNumberFormat="1" applyFont="1" applyFill="1" applyBorder="1" applyAlignment="1" applyProtection="1">
      <alignment horizontal="center" vertical="center" wrapText="1"/>
      <protection/>
    </xf>
    <xf numFmtId="0" fontId="20" fillId="0" borderId="38" xfId="0" applyNumberFormat="1" applyFont="1" applyFill="1" applyBorder="1" applyAlignment="1" applyProtection="1">
      <alignment horizontal="center" vertical="center" wrapText="1"/>
      <protection/>
    </xf>
    <xf numFmtId="0" fontId="0" fillId="0" borderId="39" xfId="0" applyBorder="1" applyAlignment="1">
      <alignment/>
    </xf>
    <xf numFmtId="0" fontId="0" fillId="0" borderId="40" xfId="0" applyBorder="1" applyAlignment="1">
      <alignment/>
    </xf>
    <xf numFmtId="49" fontId="20" fillId="0" borderId="68" xfId="0" applyNumberFormat="1" applyFont="1" applyFill="1" applyBorder="1" applyAlignment="1" applyProtection="1">
      <alignment horizontal="center" vertical="center" wrapText="1"/>
      <protection/>
    </xf>
    <xf numFmtId="49" fontId="20" fillId="0" borderId="24" xfId="0" applyNumberFormat="1" applyFont="1" applyFill="1" applyBorder="1" applyAlignment="1" applyProtection="1">
      <alignment horizontal="center" vertical="center" wrapText="1"/>
      <protection/>
    </xf>
    <xf numFmtId="0" fontId="0" fillId="0" borderId="18" xfId="0" applyBorder="1" applyAlignment="1">
      <alignment/>
    </xf>
    <xf numFmtId="0" fontId="38" fillId="0" borderId="21" xfId="0" applyFont="1" applyBorder="1" applyAlignment="1">
      <alignment/>
    </xf>
    <xf numFmtId="0" fontId="38" fillId="0" borderId="24" xfId="0" applyFont="1" applyBorder="1" applyAlignment="1">
      <alignment/>
    </xf>
    <xf numFmtId="0" fontId="38" fillId="0" borderId="39" xfId="0" applyFont="1" applyBorder="1" applyAlignment="1">
      <alignment wrapText="1"/>
    </xf>
    <xf numFmtId="0" fontId="38" fillId="0" borderId="16" xfId="0" applyFont="1" applyBorder="1" applyAlignment="1">
      <alignment/>
    </xf>
    <xf numFmtId="0" fontId="0" fillId="0" borderId="16" xfId="0" applyFont="1" applyBorder="1" applyAlignment="1">
      <alignment/>
    </xf>
    <xf numFmtId="0" fontId="20" fillId="0" borderId="39" xfId="0" applyFont="1" applyBorder="1" applyAlignment="1">
      <alignment wrapText="1"/>
    </xf>
    <xf numFmtId="0" fontId="19" fillId="0" borderId="39" xfId="0" applyFont="1" applyBorder="1" applyAlignment="1">
      <alignment/>
    </xf>
    <xf numFmtId="0" fontId="20" fillId="0" borderId="39" xfId="0" applyFont="1" applyBorder="1" applyAlignment="1">
      <alignment/>
    </xf>
    <xf numFmtId="0" fontId="19" fillId="0" borderId="40" xfId="0" applyFont="1" applyBorder="1" applyAlignment="1">
      <alignment/>
    </xf>
    <xf numFmtId="0" fontId="38" fillId="0" borderId="18" xfId="0" applyFont="1" applyBorder="1" applyAlignment="1">
      <alignment/>
    </xf>
    <xf numFmtId="49" fontId="38" fillId="0" borderId="24" xfId="0" applyNumberFormat="1" applyFont="1" applyFill="1" applyBorder="1" applyAlignment="1">
      <alignment horizontal="center" vertical="justify"/>
    </xf>
    <xf numFmtId="0" fontId="38" fillId="0" borderId="24" xfId="0" applyFont="1" applyFill="1" applyBorder="1" applyAlignment="1">
      <alignment horizontal="left" vertical="top"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38" fillId="0" borderId="19" xfId="0" applyFont="1" applyFill="1" applyBorder="1" applyAlignment="1">
      <alignment vertical="top" wrapText="1"/>
    </xf>
    <xf numFmtId="49" fontId="38" fillId="0" borderId="43" xfId="0" applyNumberFormat="1" applyFont="1" applyFill="1" applyBorder="1" applyAlignment="1">
      <alignment horizontal="center" vertical="top"/>
    </xf>
    <xf numFmtId="0" fontId="0" fillId="0" borderId="33" xfId="0" applyBorder="1" applyAlignment="1">
      <alignment/>
    </xf>
    <xf numFmtId="49" fontId="38" fillId="0" borderId="31" xfId="0" applyNumberFormat="1" applyFont="1" applyFill="1" applyBorder="1" applyAlignment="1">
      <alignment horizontal="center" vertical="top"/>
    </xf>
    <xf numFmtId="0" fontId="0" fillId="0" borderId="32" xfId="0" applyBorder="1" applyAlignment="1">
      <alignment/>
    </xf>
    <xf numFmtId="49" fontId="38" fillId="0" borderId="69" xfId="0" applyNumberFormat="1" applyFont="1" applyFill="1" applyBorder="1" applyAlignment="1">
      <alignment horizontal="center" vertical="top"/>
    </xf>
    <xf numFmtId="0" fontId="0" fillId="0" borderId="34" xfId="0" applyBorder="1" applyAlignment="1">
      <alignment/>
    </xf>
    <xf numFmtId="49" fontId="38" fillId="0" borderId="68" xfId="0" applyNumberFormat="1" applyFont="1" applyFill="1" applyBorder="1" applyAlignment="1">
      <alignment horizontal="center" vertical="justify"/>
    </xf>
    <xf numFmtId="200" fontId="42" fillId="0" borderId="16" xfId="0" applyNumberFormat="1" applyFont="1" applyFill="1" applyBorder="1" applyAlignment="1">
      <alignment horizontal="center" vertical="top"/>
    </xf>
    <xf numFmtId="0" fontId="38" fillId="55" borderId="36" xfId="0" applyFont="1" applyFill="1" applyBorder="1" applyAlignment="1">
      <alignment vertical="top" wrapText="1"/>
    </xf>
    <xf numFmtId="3" fontId="20" fillId="0" borderId="36" xfId="0" applyNumberFormat="1" applyFont="1" applyBorder="1" applyAlignment="1">
      <alignment horizontal="center" vertical="center" wrapText="1"/>
    </xf>
    <xf numFmtId="0" fontId="38" fillId="0" borderId="36" xfId="0" applyNumberFormat="1" applyFont="1" applyFill="1" applyBorder="1" applyAlignment="1" applyProtection="1">
      <alignment horizontal="center" vertical="center" wrapText="1"/>
      <protection/>
    </xf>
    <xf numFmtId="3" fontId="38" fillId="0" borderId="36" xfId="0" applyNumberFormat="1" applyFont="1" applyBorder="1" applyAlignment="1">
      <alignment horizontal="center" vertical="center" wrapText="1"/>
    </xf>
    <xf numFmtId="0" fontId="38" fillId="0" borderId="36" xfId="0" applyFont="1" applyBorder="1" applyAlignment="1">
      <alignment horizontal="center" vertical="center" wrapText="1"/>
    </xf>
    <xf numFmtId="200" fontId="48" fillId="0" borderId="20" xfId="113" applyNumberFormat="1" applyFont="1" applyBorder="1" applyAlignment="1">
      <alignment horizontal="center" vertical="top"/>
      <protection/>
    </xf>
    <xf numFmtId="49" fontId="40" fillId="0" borderId="21" xfId="0" applyNumberFormat="1" applyFont="1" applyFill="1" applyBorder="1" applyAlignment="1">
      <alignment horizontal="center" vertical="top"/>
    </xf>
    <xf numFmtId="0" fontId="38" fillId="55" borderId="26" xfId="0" applyFont="1" applyFill="1" applyBorder="1" applyAlignment="1">
      <alignment vertical="top" wrapText="1"/>
    </xf>
    <xf numFmtId="200" fontId="20" fillId="0" borderId="26" xfId="0" applyNumberFormat="1" applyFont="1" applyFill="1" applyBorder="1" applyAlignment="1">
      <alignment vertical="top" wrapText="1"/>
    </xf>
    <xf numFmtId="49" fontId="38" fillId="0" borderId="69" xfId="0" applyNumberFormat="1" applyFont="1" applyFill="1" applyBorder="1" applyAlignment="1">
      <alignment horizontal="center" vertical="center"/>
    </xf>
    <xf numFmtId="49" fontId="38" fillId="0" borderId="18" xfId="0" applyNumberFormat="1" applyFont="1" applyFill="1" applyBorder="1" applyAlignment="1">
      <alignment horizontal="center" vertical="center"/>
    </xf>
    <xf numFmtId="0" fontId="44" fillId="0" borderId="61" xfId="123" applyFont="1" applyBorder="1" applyAlignment="1">
      <alignment vertical="top" wrapText="1"/>
      <protection/>
    </xf>
    <xf numFmtId="0" fontId="38" fillId="0" borderId="29" xfId="0" applyFont="1" applyBorder="1" applyAlignment="1">
      <alignment horizontal="left" vertical="center" wrapText="1"/>
    </xf>
    <xf numFmtId="0" fontId="38" fillId="0" borderId="18" xfId="0" applyFont="1" applyBorder="1" applyAlignment="1">
      <alignment horizontal="left" vertical="center" wrapText="1"/>
    </xf>
    <xf numFmtId="0" fontId="38" fillId="0" borderId="16" xfId="0" applyFont="1" applyBorder="1" applyAlignment="1">
      <alignment horizontal="left" wrapText="1"/>
    </xf>
    <xf numFmtId="0" fontId="4" fillId="0" borderId="53" xfId="123" applyFont="1" applyBorder="1" applyAlignment="1">
      <alignment horizontal="center" wrapText="1"/>
      <protection/>
    </xf>
    <xf numFmtId="0" fontId="38" fillId="0" borderId="57" xfId="123" applyFont="1" applyBorder="1" applyAlignment="1">
      <alignment horizontal="center" vertical="top" wrapText="1"/>
      <protection/>
    </xf>
    <xf numFmtId="0" fontId="38" fillId="0" borderId="51" xfId="123" applyFont="1" applyBorder="1" applyAlignment="1">
      <alignment horizontal="center" vertical="top" wrapText="1"/>
      <protection/>
    </xf>
    <xf numFmtId="0" fontId="67" fillId="0" borderId="70" xfId="123" applyFont="1" applyBorder="1" applyAlignment="1">
      <alignment horizontal="center" vertical="top" wrapText="1"/>
      <protection/>
    </xf>
    <xf numFmtId="0" fontId="67" fillId="0" borderId="18" xfId="123" applyFont="1" applyBorder="1" applyAlignment="1">
      <alignment horizontal="center" vertical="top" wrapText="1"/>
      <protection/>
    </xf>
    <xf numFmtId="0" fontId="42" fillId="0" borderId="18" xfId="123" applyFont="1" applyBorder="1" applyAlignment="1">
      <alignment horizontal="center" vertical="top" wrapText="1"/>
      <protection/>
    </xf>
    <xf numFmtId="0" fontId="42" fillId="0" borderId="71" xfId="123" applyFont="1" applyBorder="1" applyAlignment="1">
      <alignment horizontal="center" vertical="top" wrapText="1"/>
      <protection/>
    </xf>
    <xf numFmtId="0" fontId="44" fillId="0" borderId="60" xfId="123" applyFont="1" applyBorder="1" applyAlignment="1">
      <alignment vertical="top" wrapText="1"/>
      <protection/>
    </xf>
    <xf numFmtId="0" fontId="4" fillId="0" borderId="21" xfId="123" applyFont="1" applyBorder="1" applyAlignment="1">
      <alignment horizontal="center" wrapText="1"/>
      <protection/>
    </xf>
    <xf numFmtId="0" fontId="4" fillId="0" borderId="17" xfId="123" applyFont="1" applyBorder="1" applyAlignment="1">
      <alignment horizontal="center" wrapText="1"/>
      <protection/>
    </xf>
    <xf numFmtId="0" fontId="38" fillId="0" borderId="72" xfId="123" applyFont="1" applyBorder="1" applyAlignment="1">
      <alignment horizontal="center" vertical="top" wrapText="1"/>
      <protection/>
    </xf>
    <xf numFmtId="0" fontId="48" fillId="57" borderId="16" xfId="0" applyFont="1" applyFill="1" applyBorder="1" applyAlignment="1">
      <alignment horizontal="left" wrapText="1"/>
    </xf>
    <xf numFmtId="0" fontId="38" fillId="0" borderId="16" xfId="0" applyFont="1" applyBorder="1" applyAlignment="1">
      <alignment horizontal="left" vertical="center" wrapText="1"/>
    </xf>
    <xf numFmtId="49" fontId="20" fillId="0" borderId="66"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0" fontId="20" fillId="0" borderId="26" xfId="0" applyFont="1" applyFill="1" applyBorder="1" applyAlignment="1">
      <alignment horizontal="left" vertical="top" wrapText="1"/>
    </xf>
    <xf numFmtId="0" fontId="19" fillId="0" borderId="26" xfId="0" applyFont="1" applyBorder="1" applyAlignment="1">
      <alignment/>
    </xf>
    <xf numFmtId="0" fontId="20" fillId="0" borderId="26" xfId="0" applyFont="1" applyBorder="1" applyAlignment="1">
      <alignment/>
    </xf>
    <xf numFmtId="0" fontId="19" fillId="0" borderId="27" xfId="0" applyFont="1" applyBorder="1" applyAlignment="1">
      <alignment/>
    </xf>
    <xf numFmtId="49" fontId="38" fillId="0" borderId="35" xfId="0" applyNumberFormat="1" applyFont="1" applyFill="1" applyBorder="1" applyAlignment="1">
      <alignment horizontal="center" vertical="justify"/>
    </xf>
    <xf numFmtId="49" fontId="38" fillId="0" borderId="36" xfId="0" applyNumberFormat="1" applyFont="1" applyFill="1" applyBorder="1" applyAlignment="1">
      <alignment horizontal="center" vertical="justify"/>
    </xf>
    <xf numFmtId="0" fontId="38" fillId="0" borderId="36" xfId="0" applyFont="1" applyFill="1" applyBorder="1" applyAlignment="1">
      <alignment horizontal="left" vertical="top" wrapText="1"/>
    </xf>
    <xf numFmtId="0" fontId="0" fillId="0" borderId="36" xfId="0" applyBorder="1" applyAlignment="1">
      <alignment/>
    </xf>
    <xf numFmtId="0" fontId="38" fillId="0" borderId="36" xfId="0" applyFont="1" applyBorder="1" applyAlignment="1">
      <alignment/>
    </xf>
    <xf numFmtId="0" fontId="0" fillId="0" borderId="37" xfId="0" applyBorder="1" applyAlignment="1">
      <alignment/>
    </xf>
    <xf numFmtId="0" fontId="19" fillId="0" borderId="16" xfId="0" applyFont="1" applyBorder="1" applyAlignment="1">
      <alignment/>
    </xf>
    <xf numFmtId="49" fontId="38" fillId="0" borderId="51" xfId="0" applyNumberFormat="1" applyFont="1" applyFill="1" applyBorder="1" applyAlignment="1">
      <alignment horizontal="center" vertical="top"/>
    </xf>
    <xf numFmtId="49" fontId="38" fillId="0" borderId="22" xfId="0" applyNumberFormat="1" applyFont="1" applyFill="1" applyBorder="1" applyAlignment="1">
      <alignment horizontal="center" vertical="top"/>
    </xf>
    <xf numFmtId="0" fontId="19" fillId="0" borderId="22" xfId="0" applyFont="1" applyBorder="1" applyAlignment="1">
      <alignment/>
    </xf>
    <xf numFmtId="0" fontId="19" fillId="0" borderId="23" xfId="0" applyFont="1" applyBorder="1" applyAlignment="1">
      <alignment/>
    </xf>
    <xf numFmtId="0" fontId="19" fillId="0" borderId="32" xfId="0" applyFont="1" applyBorder="1" applyAlignment="1">
      <alignment/>
    </xf>
    <xf numFmtId="0" fontId="38" fillId="0" borderId="22" xfId="0" applyFont="1" applyBorder="1" applyAlignment="1">
      <alignment/>
    </xf>
    <xf numFmtId="0" fontId="38" fillId="0" borderId="35" xfId="0" applyFont="1" applyBorder="1" applyAlignment="1">
      <alignment horizontal="center"/>
    </xf>
    <xf numFmtId="0" fontId="38" fillId="0" borderId="36" xfId="0" applyFont="1" applyBorder="1" applyAlignment="1">
      <alignment horizontal="center"/>
    </xf>
    <xf numFmtId="49" fontId="38" fillId="0" borderId="36" xfId="0" applyNumberFormat="1" applyFont="1" applyBorder="1" applyAlignment="1">
      <alignment horizontal="center"/>
    </xf>
    <xf numFmtId="49" fontId="38" fillId="0" borderId="16" xfId="0" applyNumberFormat="1" applyFont="1" applyFill="1" applyBorder="1" applyAlignment="1">
      <alignment horizontal="center" vertical="center"/>
    </xf>
    <xf numFmtId="0" fontId="38" fillId="0" borderId="16" xfId="0" applyFont="1" applyBorder="1" applyAlignment="1">
      <alignment horizontal="center" vertical="center"/>
    </xf>
    <xf numFmtId="0" fontId="38" fillId="0" borderId="16" xfId="0" applyFont="1" applyFill="1" applyBorder="1" applyAlignment="1">
      <alignment horizontal="left" vertical="center" wrapText="1"/>
    </xf>
    <xf numFmtId="0" fontId="38" fillId="0" borderId="18" xfId="0" applyFont="1" applyFill="1" applyBorder="1" applyAlignment="1">
      <alignment horizontal="left" vertical="center" wrapText="1"/>
    </xf>
    <xf numFmtId="200" fontId="38" fillId="0" borderId="24" xfId="0" applyNumberFormat="1" applyFont="1" applyFill="1" applyBorder="1" applyAlignment="1">
      <alignment horizontal="center" vertical="top"/>
    </xf>
    <xf numFmtId="49" fontId="38" fillId="0" borderId="73" xfId="0" applyNumberFormat="1" applyFont="1" applyFill="1" applyBorder="1" applyAlignment="1">
      <alignment horizontal="center" vertical="justify"/>
    </xf>
    <xf numFmtId="0" fontId="19" fillId="0" borderId="21" xfId="0" applyFont="1" applyBorder="1" applyAlignment="1">
      <alignment/>
    </xf>
    <xf numFmtId="0" fontId="19" fillId="0" borderId="33" xfId="0" applyFont="1" applyBorder="1" applyAlignment="1">
      <alignment/>
    </xf>
    <xf numFmtId="0" fontId="20" fillId="0" borderId="16" xfId="0" applyNumberFormat="1" applyFont="1" applyFill="1" applyBorder="1" applyAlignment="1" applyProtection="1">
      <alignment horizontal="center" vertical="center" wrapText="1"/>
      <protection/>
    </xf>
    <xf numFmtId="0" fontId="28" fillId="0" borderId="0" xfId="0" applyNumberFormat="1" applyFont="1" applyFill="1" applyAlignment="1" applyProtection="1">
      <alignment horizontal="center" vertical="center" wrapText="1"/>
      <protection/>
    </xf>
    <xf numFmtId="0" fontId="27" fillId="0" borderId="0" xfId="0" applyNumberFormat="1" applyFont="1" applyFill="1" applyAlignment="1" applyProtection="1">
      <alignment horizontal="center" vertical="center"/>
      <protection/>
    </xf>
    <xf numFmtId="0" fontId="27" fillId="0" borderId="0" xfId="0" applyFont="1" applyFill="1" applyAlignment="1">
      <alignment horizontal="center" vertical="center"/>
    </xf>
    <xf numFmtId="0" fontId="29" fillId="0" borderId="0" xfId="0" applyFont="1" applyAlignment="1">
      <alignment horizontal="center"/>
    </xf>
    <xf numFmtId="0" fontId="62" fillId="0" borderId="28"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62" fillId="0" borderId="29" xfId="0" applyFont="1" applyBorder="1" applyAlignment="1">
      <alignment horizontal="center" vertical="center" wrapText="1"/>
    </xf>
    <xf numFmtId="0" fontId="0" fillId="0" borderId="16" xfId="0" applyBorder="1" applyAlignment="1">
      <alignment horizontal="center" vertical="center" wrapText="1"/>
    </xf>
    <xf numFmtId="0" fontId="0" fillId="0" borderId="36" xfId="0" applyBorder="1" applyAlignment="1">
      <alignment horizontal="center" vertical="center" wrapText="1"/>
    </xf>
    <xf numFmtId="0" fontId="62" fillId="0" borderId="30" xfId="0" applyFont="1"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62" fillId="0" borderId="16" xfId="0" applyFont="1" applyBorder="1" applyAlignment="1">
      <alignment horizontal="center" vertical="center" wrapText="1"/>
    </xf>
    <xf numFmtId="0" fontId="62" fillId="0" borderId="36" xfId="0" applyFont="1" applyBorder="1" applyAlignment="1">
      <alignment horizontal="center" vertical="center" wrapText="1"/>
    </xf>
    <xf numFmtId="0" fontId="45" fillId="0" borderId="0" xfId="0" applyFont="1" applyFill="1" applyBorder="1" applyAlignment="1">
      <alignment horizontal="center" vertical="justify" wrapText="1"/>
    </xf>
    <xf numFmtId="0" fontId="42" fillId="0" borderId="0" xfId="0" applyFont="1" applyAlignment="1">
      <alignment/>
    </xf>
    <xf numFmtId="200" fontId="38" fillId="0" borderId="18" xfId="0" applyNumberFormat="1" applyFont="1" applyFill="1" applyBorder="1" applyAlignment="1">
      <alignment horizontal="center" vertical="top" wrapText="1"/>
    </xf>
    <xf numFmtId="200" fontId="38" fillId="0" borderId="21" xfId="0" applyNumberFormat="1" applyFont="1" applyFill="1" applyBorder="1" applyAlignment="1">
      <alignment horizontal="center" vertical="top" wrapText="1"/>
    </xf>
    <xf numFmtId="200" fontId="20" fillId="0" borderId="18" xfId="0" applyNumberFormat="1" applyFont="1" applyFill="1" applyBorder="1" applyAlignment="1">
      <alignment horizontal="center" vertical="top" wrapText="1"/>
    </xf>
    <xf numFmtId="200" fontId="20" fillId="0" borderId="21" xfId="0" applyNumberFormat="1" applyFont="1" applyFill="1" applyBorder="1" applyAlignment="1">
      <alignment horizontal="center" vertical="top" wrapText="1"/>
    </xf>
    <xf numFmtId="49" fontId="38" fillId="0" borderId="18" xfId="0" applyNumberFormat="1" applyFont="1" applyFill="1" applyBorder="1" applyAlignment="1">
      <alignment horizontal="center" vertical="top" wrapText="1"/>
    </xf>
    <xf numFmtId="49" fontId="38" fillId="0" borderId="21" xfId="0" applyNumberFormat="1" applyFont="1" applyFill="1" applyBorder="1" applyAlignment="1">
      <alignment horizontal="center" vertical="top" wrapText="1"/>
    </xf>
    <xf numFmtId="49" fontId="38" fillId="0" borderId="18" xfId="0" applyNumberFormat="1" applyFont="1" applyFill="1" applyBorder="1" applyAlignment="1">
      <alignment horizontal="center" vertical="justify" wrapText="1"/>
    </xf>
    <xf numFmtId="49" fontId="38" fillId="0" borderId="21" xfId="0" applyNumberFormat="1" applyFont="1" applyFill="1" applyBorder="1" applyAlignment="1">
      <alignment horizontal="center" vertical="justify" wrapText="1"/>
    </xf>
    <xf numFmtId="0" fontId="38" fillId="0" borderId="0" xfId="0" applyNumberFormat="1" applyFont="1" applyFill="1" applyAlignment="1" applyProtection="1">
      <alignment horizontal="left" vertical="top"/>
      <protection/>
    </xf>
    <xf numFmtId="0" fontId="38" fillId="0" borderId="0" xfId="0" applyNumberFormat="1" applyFont="1" applyFill="1" applyAlignment="1" applyProtection="1">
      <alignment horizontal="center" vertical="center" wrapText="1"/>
      <protection/>
    </xf>
    <xf numFmtId="0" fontId="43" fillId="0" borderId="0" xfId="0" applyNumberFormat="1" applyFont="1" applyFill="1" applyBorder="1" applyAlignment="1" applyProtection="1">
      <alignment horizontal="center" vertical="top" wrapText="1"/>
      <protection/>
    </xf>
    <xf numFmtId="0" fontId="38"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4" fillId="0" borderId="7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5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200" fontId="38" fillId="0" borderId="18" xfId="0" applyNumberFormat="1" applyFont="1" applyFill="1" applyBorder="1" applyAlignment="1">
      <alignment horizontal="center" vertical="top"/>
    </xf>
    <xf numFmtId="200" fontId="38" fillId="0" borderId="21" xfId="0" applyNumberFormat="1" applyFont="1" applyFill="1" applyBorder="1" applyAlignment="1">
      <alignment horizontal="center" vertical="top"/>
    </xf>
    <xf numFmtId="200" fontId="20" fillId="0" borderId="18" xfId="0" applyNumberFormat="1" applyFont="1" applyFill="1" applyBorder="1" applyAlignment="1">
      <alignment horizontal="center" vertical="top"/>
    </xf>
    <xf numFmtId="200" fontId="20" fillId="0" borderId="21" xfId="0" applyNumberFormat="1" applyFont="1" applyFill="1" applyBorder="1" applyAlignment="1">
      <alignment horizontal="center" vertical="top"/>
    </xf>
    <xf numFmtId="49" fontId="38" fillId="0" borderId="18" xfId="0" applyNumberFormat="1" applyFont="1" applyFill="1" applyBorder="1" applyAlignment="1">
      <alignment horizontal="center" vertical="top"/>
    </xf>
    <xf numFmtId="49" fontId="38" fillId="0" borderId="21" xfId="0" applyNumberFormat="1" applyFont="1" applyFill="1" applyBorder="1" applyAlignment="1">
      <alignment horizontal="center" vertical="top"/>
    </xf>
    <xf numFmtId="0" fontId="42" fillId="0" borderId="0" xfId="0" applyNumberFormat="1" applyFont="1" applyFill="1" applyAlignment="1" applyProtection="1">
      <alignment horizontal="center" vertical="center" wrapText="1"/>
      <protection/>
    </xf>
    <xf numFmtId="49" fontId="45" fillId="0" borderId="0" xfId="0" applyNumberFormat="1" applyFont="1" applyFill="1" applyBorder="1" applyAlignment="1">
      <alignment horizontal="center" vertical="justify"/>
    </xf>
    <xf numFmtId="0" fontId="0" fillId="0" borderId="0" xfId="0" applyAlignment="1">
      <alignment/>
    </xf>
    <xf numFmtId="49" fontId="38" fillId="0" borderId="0" xfId="0" applyNumberFormat="1" applyFont="1" applyFill="1" applyBorder="1" applyAlignment="1">
      <alignment horizontal="center" vertical="justify"/>
    </xf>
    <xf numFmtId="0" fontId="0" fillId="0" borderId="18"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42" fillId="0" borderId="0" xfId="123" applyFont="1" applyAlignment="1">
      <alignment/>
      <protection/>
    </xf>
    <xf numFmtId="0" fontId="40" fillId="0" borderId="74" xfId="0" applyFont="1" applyBorder="1" applyAlignment="1">
      <alignment horizontal="center" vertical="top" wrapText="1"/>
    </xf>
    <xf numFmtId="0" fontId="0" fillId="0" borderId="48" xfId="0" applyBorder="1" applyAlignment="1">
      <alignment horizontal="center" vertical="top" wrapText="1"/>
    </xf>
    <xf numFmtId="0" fontId="35" fillId="0" borderId="75" xfId="123" applyFont="1" applyBorder="1" applyAlignment="1">
      <alignment horizontal="center" vertical="top" wrapText="1"/>
      <protection/>
    </xf>
    <xf numFmtId="0" fontId="0" fillId="0" borderId="76" xfId="0" applyBorder="1" applyAlignment="1">
      <alignment horizontal="center" vertical="top" wrapText="1"/>
    </xf>
    <xf numFmtId="0" fontId="0" fillId="0" borderId="53" xfId="0" applyBorder="1" applyAlignment="1">
      <alignment horizontal="center" vertical="top" wrapText="1"/>
    </xf>
    <xf numFmtId="0" fontId="35" fillId="0" borderId="76" xfId="123" applyFont="1" applyBorder="1" applyAlignment="1">
      <alignment horizontal="center" vertical="top" wrapText="1"/>
      <protection/>
    </xf>
    <xf numFmtId="0" fontId="78" fillId="3" borderId="0" xfId="126" applyFont="1" applyBorder="1" applyAlignment="1">
      <alignment/>
    </xf>
    <xf numFmtId="0" fontId="66" fillId="0" borderId="77" xfId="123" applyFont="1" applyBorder="1" applyAlignment="1">
      <alignment horizontal="left" vertical="center" wrapText="1"/>
      <protection/>
    </xf>
    <xf numFmtId="0" fontId="66" fillId="0" borderId="78" xfId="123" applyFont="1" applyBorder="1" applyAlignment="1">
      <alignment horizontal="left" vertical="center" wrapText="1"/>
      <protection/>
    </xf>
    <xf numFmtId="0" fontId="0" fillId="0" borderId="79" xfId="0" applyBorder="1" applyAlignment="1">
      <alignment/>
    </xf>
    <xf numFmtId="0" fontId="0" fillId="0" borderId="80" xfId="0" applyBorder="1" applyAlignment="1">
      <alignment/>
    </xf>
    <xf numFmtId="0" fontId="45" fillId="0" borderId="18" xfId="123" applyFont="1" applyBorder="1" applyAlignment="1">
      <alignment horizontal="center" vertical="top" wrapText="1"/>
      <protection/>
    </xf>
    <xf numFmtId="0" fontId="45" fillId="0" borderId="21" xfId="0" applyFont="1" applyBorder="1" applyAlignment="1">
      <alignment horizontal="center" vertical="top" wrapText="1"/>
    </xf>
    <xf numFmtId="0" fontId="42" fillId="0" borderId="75" xfId="0" applyFont="1" applyBorder="1" applyAlignment="1">
      <alignment horizontal="center"/>
    </xf>
    <xf numFmtId="0" fontId="0" fillId="0" borderId="53" xfId="0" applyBorder="1" applyAlignment="1">
      <alignment horizontal="center"/>
    </xf>
    <xf numFmtId="0" fontId="45" fillId="0" borderId="75" xfId="0" applyFont="1" applyBorder="1" applyAlignment="1">
      <alignment horizontal="center" vertical="center" wrapText="1"/>
    </xf>
    <xf numFmtId="0" fontId="0" fillId="0" borderId="53" xfId="0" applyBorder="1" applyAlignment="1">
      <alignment horizontal="center" vertical="center" wrapText="1"/>
    </xf>
    <xf numFmtId="0" fontId="35" fillId="0" borderId="48" xfId="123" applyFont="1" applyBorder="1" applyAlignment="1">
      <alignment horizontal="center" vertical="top" wrapText="1"/>
      <protection/>
    </xf>
    <xf numFmtId="0" fontId="0" fillId="0" borderId="65" xfId="0" applyBorder="1" applyAlignment="1">
      <alignment horizontal="center" vertical="top" wrapText="1"/>
    </xf>
    <xf numFmtId="0" fontId="0" fillId="0" borderId="81" xfId="0" applyBorder="1" applyAlignment="1">
      <alignment horizontal="center" vertical="top" wrapText="1"/>
    </xf>
    <xf numFmtId="0" fontId="38" fillId="0" borderId="0" xfId="123" applyNumberFormat="1" applyFont="1" applyFill="1" applyAlignment="1" applyProtection="1">
      <alignment horizontal="left" vertical="center" wrapText="1"/>
      <protection/>
    </xf>
    <xf numFmtId="0" fontId="0" fillId="0" borderId="0" xfId="0" applyAlignment="1">
      <alignment horizontal="left"/>
    </xf>
    <xf numFmtId="0" fontId="38" fillId="0" borderId="0" xfId="123" applyNumberFormat="1" applyFont="1" applyFill="1" applyAlignment="1" applyProtection="1">
      <alignment horizontal="center" vertical="center" wrapText="1"/>
      <protection/>
    </xf>
    <xf numFmtId="0" fontId="42" fillId="0" borderId="76" xfId="0" applyFont="1" applyBorder="1" applyAlignment="1">
      <alignment horizontal="center"/>
    </xf>
    <xf numFmtId="0" fontId="0" fillId="0" borderId="76" xfId="0" applyBorder="1" applyAlignment="1">
      <alignment horizontal="center"/>
    </xf>
    <xf numFmtId="0" fontId="66" fillId="0" borderId="57" xfId="123" applyFont="1" applyBorder="1" applyAlignment="1">
      <alignment horizontal="center" vertical="center" wrapText="1"/>
      <protection/>
    </xf>
    <xf numFmtId="0" fontId="0" fillId="0" borderId="50" xfId="0" applyBorder="1" applyAlignment="1">
      <alignment/>
    </xf>
    <xf numFmtId="0" fontId="0" fillId="0" borderId="49" xfId="0" applyBorder="1" applyAlignment="1">
      <alignment/>
    </xf>
    <xf numFmtId="0" fontId="45" fillId="0" borderId="71" xfId="123" applyFont="1" applyBorder="1" applyAlignment="1">
      <alignment horizontal="center" vertical="top" wrapText="1"/>
      <protection/>
    </xf>
    <xf numFmtId="0" fontId="45" fillId="0" borderId="55" xfId="0" applyFont="1" applyBorder="1" applyAlignment="1">
      <alignment horizontal="center" vertical="top" wrapText="1"/>
    </xf>
    <xf numFmtId="0" fontId="42" fillId="0" borderId="0" xfId="0" applyFont="1" applyAlignment="1">
      <alignment wrapText="1"/>
    </xf>
    <xf numFmtId="0" fontId="66" fillId="0" borderId="0" xfId="123" applyFont="1" applyBorder="1" applyAlignment="1">
      <alignment horizontal="center" vertical="center" wrapText="1"/>
      <protection/>
    </xf>
    <xf numFmtId="0" fontId="51" fillId="0" borderId="0" xfId="123" applyFont="1" applyAlignment="1">
      <alignment horizontal="left" wrapText="1"/>
      <protection/>
    </xf>
    <xf numFmtId="0" fontId="45" fillId="0" borderId="0" xfId="0" applyFont="1" applyAlignment="1">
      <alignment horizontal="left" wrapText="1"/>
    </xf>
    <xf numFmtId="0" fontId="45" fillId="0" borderId="82" xfId="123" applyFont="1" applyBorder="1" applyAlignment="1">
      <alignment horizontal="center"/>
      <protection/>
    </xf>
    <xf numFmtId="0" fontId="0" fillId="0" borderId="83" xfId="0" applyBorder="1" applyAlignment="1">
      <alignment/>
    </xf>
    <xf numFmtId="0" fontId="0" fillId="0" borderId="84" xfId="0" applyBorder="1" applyAlignment="1">
      <alignment/>
    </xf>
    <xf numFmtId="0" fontId="0" fillId="0" borderId="63" xfId="0" applyBorder="1" applyAlignment="1">
      <alignment/>
    </xf>
    <xf numFmtId="0" fontId="35" fillId="0" borderId="74" xfId="123" applyFont="1" applyBorder="1" applyAlignment="1">
      <alignment horizontal="center" vertical="top" wrapText="1"/>
      <protection/>
    </xf>
    <xf numFmtId="0" fontId="0" fillId="0" borderId="84" xfId="0" applyBorder="1" applyAlignment="1">
      <alignment horizontal="center" vertical="top" wrapText="1"/>
    </xf>
    <xf numFmtId="0" fontId="0" fillId="0" borderId="63" xfId="0" applyBorder="1" applyAlignment="1">
      <alignment horizontal="center" vertical="top" wrapText="1"/>
    </xf>
    <xf numFmtId="0" fontId="45" fillId="0" borderId="57" xfId="0" applyFont="1" applyBorder="1" applyAlignment="1">
      <alignment horizontal="center" vertical="center"/>
    </xf>
    <xf numFmtId="0" fontId="45" fillId="0" borderId="58" xfId="0" applyFont="1" applyBorder="1" applyAlignment="1">
      <alignment horizontal="center" vertical="center"/>
    </xf>
    <xf numFmtId="0" fontId="45" fillId="0" borderId="74" xfId="0" applyFont="1" applyBorder="1" applyAlignment="1">
      <alignment horizontal="center" vertical="center" wrapText="1"/>
    </xf>
    <xf numFmtId="0" fontId="0" fillId="0" borderId="84" xfId="0" applyBorder="1" applyAlignment="1">
      <alignment horizontal="center" wrapText="1"/>
    </xf>
    <xf numFmtId="0" fontId="0" fillId="0" borderId="48" xfId="0" applyBorder="1" applyAlignment="1">
      <alignment horizontal="center" wrapText="1"/>
    </xf>
    <xf numFmtId="0" fontId="0" fillId="0" borderId="65" xfId="0" applyBorder="1" applyAlignment="1">
      <alignment horizontal="center" wrapText="1"/>
    </xf>
    <xf numFmtId="0" fontId="68" fillId="0" borderId="57" xfId="0" applyFont="1" applyBorder="1" applyAlignment="1">
      <alignment horizontal="center" vertical="center" wrapText="1"/>
    </xf>
    <xf numFmtId="0" fontId="68" fillId="0" borderId="50" xfId="0" applyFont="1" applyBorder="1" applyAlignment="1">
      <alignment horizontal="center" vertical="center" wrapText="1"/>
    </xf>
    <xf numFmtId="0" fontId="68" fillId="0" borderId="49" xfId="0" applyFont="1" applyBorder="1" applyAlignment="1">
      <alignment horizontal="center" vertical="center" wrapText="1"/>
    </xf>
    <xf numFmtId="0" fontId="0" fillId="0" borderId="0" xfId="0" applyAlignment="1">
      <alignment horizontal="center"/>
    </xf>
    <xf numFmtId="0" fontId="0" fillId="0" borderId="85" xfId="0" applyBorder="1" applyAlignment="1">
      <alignment/>
    </xf>
    <xf numFmtId="0" fontId="45" fillId="0" borderId="76" xfId="0" applyFont="1" applyBorder="1" applyAlignment="1">
      <alignment horizontal="center" vertical="center" wrapText="1"/>
    </xf>
    <xf numFmtId="0" fontId="45" fillId="0" borderId="53" xfId="0" applyFont="1" applyBorder="1" applyAlignment="1">
      <alignment horizontal="center" vertical="center" wrapText="1"/>
    </xf>
    <xf numFmtId="0" fontId="0" fillId="0" borderId="0" xfId="0" applyNumberFormat="1" applyFont="1" applyFill="1" applyAlignment="1" applyProtection="1">
      <alignment horizontal="center"/>
      <protection/>
    </xf>
    <xf numFmtId="0" fontId="20" fillId="0" borderId="18" xfId="0" applyFont="1" applyBorder="1" applyAlignment="1">
      <alignment horizontal="center" vertical="center" wrapText="1"/>
    </xf>
    <xf numFmtId="0" fontId="20" fillId="0" borderId="19" xfId="0" applyNumberFormat="1" applyFont="1" applyFill="1" applyBorder="1" applyAlignment="1" applyProtection="1">
      <alignment vertical="center" wrapText="1"/>
      <protection/>
    </xf>
    <xf numFmtId="0" fontId="0" fillId="0" borderId="61" xfId="0" applyBorder="1" applyAlignment="1">
      <alignment vertical="center" wrapText="1"/>
    </xf>
    <xf numFmtId="0" fontId="19" fillId="0" borderId="18"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horizontal="center" vertical="center" wrapText="1"/>
      <protection/>
    </xf>
    <xf numFmtId="0" fontId="45" fillId="0" borderId="0" xfId="0" applyNumberFormat="1" applyFont="1" applyFill="1" applyBorder="1" applyAlignment="1" applyProtection="1">
      <alignment horizontal="center" vertical="top" wrapText="1"/>
      <protection/>
    </xf>
    <xf numFmtId="49" fontId="50" fillId="0" borderId="31" xfId="0" applyNumberFormat="1" applyFont="1" applyBorder="1" applyAlignment="1">
      <alignment horizontal="center" wrapText="1"/>
    </xf>
    <xf numFmtId="0" fontId="50" fillId="55" borderId="16" xfId="0" applyFont="1" applyFill="1" applyBorder="1" applyAlignment="1">
      <alignment wrapText="1"/>
    </xf>
    <xf numFmtId="0" fontId="50" fillId="57" borderId="16" xfId="0" applyFont="1" applyFill="1" applyBorder="1" applyAlignment="1">
      <alignment/>
    </xf>
    <xf numFmtId="0" fontId="0" fillId="0" borderId="0" xfId="0" applyFont="1" applyBorder="1" applyAlignment="1">
      <alignment/>
    </xf>
    <xf numFmtId="0" fontId="0" fillId="0" borderId="0" xfId="0" applyBorder="1" applyAlignment="1">
      <alignment/>
    </xf>
    <xf numFmtId="0" fontId="38" fillId="0" borderId="0" xfId="0" applyFont="1" applyAlignment="1">
      <alignment horizontal="center" vertical="center"/>
    </xf>
    <xf numFmtId="0" fontId="40" fillId="0" borderId="0" xfId="0" applyFont="1" applyAlignment="1">
      <alignment/>
    </xf>
    <xf numFmtId="0" fontId="50" fillId="0" borderId="0" xfId="0" applyFont="1" applyAlignment="1">
      <alignment/>
    </xf>
    <xf numFmtId="0" fontId="0" fillId="0" borderId="74" xfId="0" applyBorder="1" applyAlignment="1">
      <alignment vertical="center" wrapText="1"/>
    </xf>
    <xf numFmtId="0" fontId="0" fillId="0" borderId="72" xfId="0" applyBorder="1" applyAlignment="1">
      <alignment vertical="center" wrapText="1"/>
    </xf>
    <xf numFmtId="0" fontId="0" fillId="0" borderId="48" xfId="0" applyBorder="1" applyAlignment="1">
      <alignment vertical="center" wrapText="1"/>
    </xf>
    <xf numFmtId="0" fontId="0" fillId="0" borderId="84" xfId="0" applyBorder="1" applyAlignment="1">
      <alignment vertical="center" wrapText="1"/>
    </xf>
    <xf numFmtId="0" fontId="0" fillId="0" borderId="0" xfId="0" applyBorder="1" applyAlignment="1">
      <alignment vertical="center" wrapText="1"/>
    </xf>
    <xf numFmtId="0" fontId="0" fillId="0" borderId="65" xfId="0" applyBorder="1" applyAlignment="1">
      <alignment vertical="center" wrapText="1"/>
    </xf>
    <xf numFmtId="0" fontId="50" fillId="57" borderId="19" xfId="0" applyFont="1" applyFill="1" applyBorder="1" applyAlignment="1">
      <alignment/>
    </xf>
    <xf numFmtId="0" fontId="50" fillId="57" borderId="34" xfId="0" applyFont="1" applyFill="1" applyBorder="1" applyAlignment="1">
      <alignment/>
    </xf>
    <xf numFmtId="0" fontId="50" fillId="57" borderId="33" xfId="0" applyFont="1" applyFill="1" applyBorder="1" applyAlignment="1">
      <alignment/>
    </xf>
    <xf numFmtId="0" fontId="59" fillId="0" borderId="0" xfId="0" applyFont="1" applyAlignment="1">
      <alignment horizontal="center"/>
    </xf>
    <xf numFmtId="0" fontId="59" fillId="0" borderId="0" xfId="0" applyFont="1" applyAlignment="1">
      <alignment/>
    </xf>
    <xf numFmtId="0" fontId="22" fillId="0" borderId="0" xfId="0" applyFont="1" applyAlignment="1">
      <alignment/>
    </xf>
    <xf numFmtId="49" fontId="20" fillId="0" borderId="75" xfId="0" applyNumberFormat="1" applyFont="1" applyFill="1" applyBorder="1" applyAlignment="1" applyProtection="1">
      <alignment horizontal="center" vertical="center" wrapText="1"/>
      <protection/>
    </xf>
    <xf numFmtId="0" fontId="0" fillId="0" borderId="76" xfId="0" applyBorder="1" applyAlignment="1">
      <alignment/>
    </xf>
    <xf numFmtId="0" fontId="0" fillId="0" borderId="86" xfId="0" applyBorder="1" applyAlignment="1">
      <alignment/>
    </xf>
    <xf numFmtId="0" fontId="42" fillId="0" borderId="0" xfId="0" applyFont="1" applyAlignment="1">
      <alignment horizontal="left"/>
    </xf>
    <xf numFmtId="0" fontId="28" fillId="0" borderId="0" xfId="0" applyFont="1" applyAlignment="1">
      <alignment/>
    </xf>
    <xf numFmtId="0" fontId="0" fillId="0" borderId="0" xfId="0" applyFont="1" applyAlignment="1">
      <alignment/>
    </xf>
    <xf numFmtId="0" fontId="0" fillId="0" borderId="0" xfId="0" applyAlignment="1">
      <alignment horizontal="center" vertical="center" wrapText="1"/>
    </xf>
    <xf numFmtId="0" fontId="78" fillId="57" borderId="0" xfId="126" applyFont="1" applyFill="1" applyBorder="1" applyAlignment="1">
      <alignment/>
    </xf>
    <xf numFmtId="0" fontId="42" fillId="0" borderId="0" xfId="0" applyNumberFormat="1" applyFont="1" applyFill="1" applyAlignment="1" applyProtection="1">
      <alignment/>
      <protection/>
    </xf>
    <xf numFmtId="0" fontId="28" fillId="0" borderId="0" xfId="0" applyFont="1" applyAlignment="1">
      <alignment horizontal="center"/>
    </xf>
    <xf numFmtId="0" fontId="0" fillId="0" borderId="39" xfId="0" applyBorder="1" applyAlignment="1">
      <alignment vertical="center"/>
    </xf>
    <xf numFmtId="0" fontId="28" fillId="0" borderId="0" xfId="0" applyFont="1" applyAlignment="1">
      <alignment horizontal="center" vertical="center"/>
    </xf>
    <xf numFmtId="0" fontId="28" fillId="0" borderId="18" xfId="0" applyFont="1" applyBorder="1" applyAlignment="1">
      <alignment horizontal="left" vertical="center" wrapText="1"/>
    </xf>
    <xf numFmtId="0" fontId="28" fillId="0" borderId="16" xfId="0" applyFont="1" applyBorder="1" applyAlignment="1">
      <alignment horizontal="left" wrapText="1"/>
    </xf>
    <xf numFmtId="0" fontId="29" fillId="57" borderId="16" xfId="0" applyFont="1" applyFill="1" applyBorder="1" applyAlignment="1">
      <alignment horizontal="left" wrapText="1"/>
    </xf>
    <xf numFmtId="0" fontId="28" fillId="0" borderId="16" xfId="0" applyFont="1" applyBorder="1" applyAlignment="1">
      <alignment horizontal="left" vertical="center" wrapText="1"/>
    </xf>
    <xf numFmtId="0" fontId="28" fillId="0" borderId="16" xfId="0" applyFont="1" applyFill="1" applyBorder="1" applyAlignment="1">
      <alignment horizontal="left" vertical="top" wrapText="1"/>
    </xf>
    <xf numFmtId="0" fontId="28" fillId="0" borderId="36" xfId="0" applyFont="1" applyBorder="1" applyAlignment="1">
      <alignment horizontal="left" vertical="center" wrapText="1"/>
    </xf>
    <xf numFmtId="0" fontId="26" fillId="0" borderId="40" xfId="0" applyFont="1" applyBorder="1" applyAlignment="1">
      <alignment horizontal="center" vertical="center" wrapText="1"/>
    </xf>
    <xf numFmtId="0" fontId="28" fillId="0" borderId="16" xfId="0" applyFont="1" applyFill="1" applyBorder="1" applyAlignment="1">
      <alignment vertical="top" wrapText="1"/>
    </xf>
    <xf numFmtId="0" fontId="0" fillId="0" borderId="22" xfId="0" applyFont="1" applyFill="1" applyBorder="1" applyAlignment="1">
      <alignment horizontal="left" vertical="top" wrapText="1"/>
    </xf>
  </cellXfs>
  <cellStyles count="128">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Контрольная ячейка" xfId="117"/>
    <cellStyle name="Назва" xfId="118"/>
    <cellStyle name="Название" xfId="119"/>
    <cellStyle name="Нейтральный" xfId="120"/>
    <cellStyle name="Обчислення" xfId="121"/>
    <cellStyle name="Обычный 2" xfId="122"/>
    <cellStyle name="Обычный_дод.4" xfId="123"/>
    <cellStyle name="Followed Hyperlink" xfId="124"/>
    <cellStyle name="Підсумок" xfId="125"/>
    <cellStyle name="Плохой" xfId="126"/>
    <cellStyle name="Поганий" xfId="127"/>
    <cellStyle name="Пояснение" xfId="128"/>
    <cellStyle name="Примечание" xfId="129"/>
    <cellStyle name="Примітка" xfId="130"/>
    <cellStyle name="Percent" xfId="131"/>
    <cellStyle name="Результат" xfId="132"/>
    <cellStyle name="Связанная ячейка" xfId="133"/>
    <cellStyle name="Середній" xfId="134"/>
    <cellStyle name="Стиль 1" xfId="135"/>
    <cellStyle name="Текст попередження" xfId="136"/>
    <cellStyle name="Текст пояснення" xfId="137"/>
    <cellStyle name="Текст предупреждения" xfId="138"/>
    <cellStyle name="Comma" xfId="139"/>
    <cellStyle name="Comma [0]" xfId="140"/>
    <cellStyle name="Хороший"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31"/>
  <sheetViews>
    <sheetView showGridLines="0" showZeros="0" view="pageBreakPreview" zoomScaleNormal="75" zoomScaleSheetLayoutView="100" zoomScalePageLayoutView="0" workbookViewId="0" topLeftCell="A1">
      <selection activeCell="C33" sqref="C32:C33"/>
    </sheetView>
  </sheetViews>
  <sheetFormatPr defaultColWidth="9.16015625" defaultRowHeight="12.75"/>
  <cols>
    <col min="1" max="1" width="13.16015625" style="1" customWidth="1"/>
    <col min="2" max="2" width="59" style="1" customWidth="1"/>
    <col min="3" max="3" width="20.66015625" style="1" customWidth="1"/>
    <col min="4" max="4" width="20.16015625" style="1" customWidth="1"/>
    <col min="5" max="5" width="17" style="1" customWidth="1"/>
    <col min="6" max="6" width="17.5" style="1" customWidth="1"/>
    <col min="7" max="12" width="9.16015625" style="1" customWidth="1"/>
    <col min="13" max="244" width="9.16015625" style="3" customWidth="1"/>
    <col min="245" max="253" width="9.16015625" style="1" customWidth="1"/>
    <col min="254" max="16384" width="9.16015625" style="3" customWidth="1"/>
  </cols>
  <sheetData>
    <row r="1" spans="1:253" s="226" customFormat="1" ht="15">
      <c r="A1" s="225"/>
      <c r="B1" s="225"/>
      <c r="C1" s="225"/>
      <c r="D1" s="225"/>
      <c r="E1" s="225"/>
      <c r="F1" s="225"/>
      <c r="G1" s="225"/>
      <c r="H1" s="225"/>
      <c r="I1" s="225"/>
      <c r="J1" s="225"/>
      <c r="K1" s="225"/>
      <c r="L1" s="225"/>
      <c r="IK1" s="225"/>
      <c r="IL1" s="225"/>
      <c r="IM1" s="225"/>
      <c r="IN1" s="225"/>
      <c r="IO1" s="225"/>
      <c r="IP1" s="225"/>
      <c r="IQ1" s="225"/>
      <c r="IR1" s="225"/>
      <c r="IS1" s="225"/>
    </row>
    <row r="3" spans="3:13" ht="66.75" customHeight="1">
      <c r="C3" s="555" t="s">
        <v>708</v>
      </c>
      <c r="D3" s="555"/>
      <c r="E3" s="555"/>
      <c r="F3" s="555"/>
      <c r="M3" s="1"/>
    </row>
    <row r="4" spans="1:5" ht="31.5" customHeight="1">
      <c r="A4" s="556" t="s">
        <v>553</v>
      </c>
      <c r="B4" s="557"/>
      <c r="C4" s="557"/>
      <c r="D4" s="557"/>
      <c r="E4" s="557"/>
    </row>
    <row r="5" spans="2:6" ht="12.75">
      <c r="B5" s="11"/>
      <c r="C5" s="11"/>
      <c r="D5" s="11"/>
      <c r="E5" s="11"/>
      <c r="F5" s="11" t="s">
        <v>12</v>
      </c>
    </row>
    <row r="6" spans="1:6" ht="25.5" customHeight="1">
      <c r="A6" s="554" t="s">
        <v>2</v>
      </c>
      <c r="B6" s="554" t="s">
        <v>3</v>
      </c>
      <c r="C6" s="554" t="s">
        <v>7</v>
      </c>
      <c r="D6" s="554" t="s">
        <v>5</v>
      </c>
      <c r="E6" s="554" t="s">
        <v>6</v>
      </c>
      <c r="F6" s="554"/>
    </row>
    <row r="7" spans="1:6" ht="53.25" customHeight="1">
      <c r="A7" s="554"/>
      <c r="B7" s="554"/>
      <c r="C7" s="554"/>
      <c r="D7" s="554"/>
      <c r="E7" s="7" t="s">
        <v>7</v>
      </c>
      <c r="F7" s="5" t="s">
        <v>8</v>
      </c>
    </row>
    <row r="8" spans="1:253" s="4" customFormat="1" ht="20.25" customHeight="1">
      <c r="A8" s="202">
        <v>40000000</v>
      </c>
      <c r="B8" s="203" t="s">
        <v>4</v>
      </c>
      <c r="C8" s="204">
        <f aca="true" t="shared" si="0" ref="C8:C27">D8+E8</f>
        <v>2715404</v>
      </c>
      <c r="D8" s="205">
        <f>D9</f>
        <v>2366603</v>
      </c>
      <c r="E8" s="206">
        <f>E9</f>
        <v>348801</v>
      </c>
      <c r="F8" s="206">
        <f>F9</f>
        <v>348801</v>
      </c>
      <c r="G8" s="2"/>
      <c r="H8" s="2"/>
      <c r="I8" s="2"/>
      <c r="J8" s="2"/>
      <c r="K8" s="2"/>
      <c r="L8" s="2"/>
      <c r="IK8" s="2"/>
      <c r="IL8" s="2"/>
      <c r="IM8" s="2"/>
      <c r="IN8" s="2"/>
      <c r="IO8" s="2"/>
      <c r="IP8" s="2"/>
      <c r="IQ8" s="2"/>
      <c r="IR8" s="2"/>
      <c r="IS8" s="2"/>
    </row>
    <row r="9" spans="1:253" s="10" customFormat="1" ht="20.25" customHeight="1">
      <c r="A9" s="18">
        <v>41000000</v>
      </c>
      <c r="B9" s="19" t="s">
        <v>9</v>
      </c>
      <c r="C9" s="20">
        <f t="shared" si="0"/>
        <v>2715404</v>
      </c>
      <c r="D9" s="21">
        <f>D10+D12+D15+D17</f>
        <v>2366603</v>
      </c>
      <c r="E9" s="21">
        <f>E10+E12+E15+E17</f>
        <v>348801</v>
      </c>
      <c r="F9" s="21">
        <f>F10+F12+F15+F17</f>
        <v>348801</v>
      </c>
      <c r="G9" s="9"/>
      <c r="H9" s="9"/>
      <c r="I9" s="9"/>
      <c r="J9" s="9"/>
      <c r="K9" s="9"/>
      <c r="L9" s="9"/>
      <c r="IK9" s="9"/>
      <c r="IL9" s="9"/>
      <c r="IM9" s="9"/>
      <c r="IN9" s="9"/>
      <c r="IO9" s="9"/>
      <c r="IP9" s="9"/>
      <c r="IQ9" s="9"/>
      <c r="IR9" s="9"/>
      <c r="IS9" s="9"/>
    </row>
    <row r="10" spans="1:253" s="10" customFormat="1" ht="28.5" hidden="1">
      <c r="A10" s="12">
        <v>41020000</v>
      </c>
      <c r="B10" s="16" t="s">
        <v>377</v>
      </c>
      <c r="C10" s="22">
        <f>D10+E10</f>
        <v>0</v>
      </c>
      <c r="D10" s="22">
        <f>D11</f>
        <v>0</v>
      </c>
      <c r="E10" s="22">
        <f>E11</f>
        <v>0</v>
      </c>
      <c r="F10" s="22">
        <f>F11</f>
        <v>0</v>
      </c>
      <c r="G10" s="9"/>
      <c r="H10" s="9"/>
      <c r="I10" s="9"/>
      <c r="J10" s="9"/>
      <c r="K10" s="9"/>
      <c r="L10" s="9"/>
      <c r="IK10" s="9"/>
      <c r="IL10" s="9"/>
      <c r="IM10" s="9"/>
      <c r="IN10" s="9"/>
      <c r="IO10" s="9"/>
      <c r="IP10" s="9"/>
      <c r="IQ10" s="9"/>
      <c r="IR10" s="9"/>
      <c r="IS10" s="9"/>
    </row>
    <row r="11" spans="1:253" s="10" customFormat="1" ht="20.25" customHeight="1" hidden="1">
      <c r="A11" s="6">
        <v>41020100</v>
      </c>
      <c r="B11" s="8" t="s">
        <v>11</v>
      </c>
      <c r="C11" s="23">
        <f t="shared" si="0"/>
        <v>0</v>
      </c>
      <c r="D11" s="23"/>
      <c r="E11" s="23"/>
      <c r="F11" s="23"/>
      <c r="G11" s="9"/>
      <c r="H11" s="9"/>
      <c r="I11" s="9"/>
      <c r="J11" s="9"/>
      <c r="K11" s="9"/>
      <c r="L11" s="9"/>
      <c r="IK11" s="9"/>
      <c r="IL11" s="9"/>
      <c r="IM11" s="9"/>
      <c r="IN11" s="9"/>
      <c r="IO11" s="9"/>
      <c r="IP11" s="9"/>
      <c r="IQ11" s="9"/>
      <c r="IR11" s="9"/>
      <c r="IS11" s="9"/>
    </row>
    <row r="12" spans="1:253" s="10" customFormat="1" ht="28.5" hidden="1">
      <c r="A12" s="12">
        <v>41030000</v>
      </c>
      <c r="B12" s="16" t="s">
        <v>378</v>
      </c>
      <c r="C12" s="22">
        <f t="shared" si="0"/>
        <v>0</v>
      </c>
      <c r="D12" s="17">
        <f>D13+D14</f>
        <v>0</v>
      </c>
      <c r="E12" s="17">
        <f>E13+E14</f>
        <v>0</v>
      </c>
      <c r="F12" s="17">
        <f>F13+F14</f>
        <v>0</v>
      </c>
      <c r="G12" s="9"/>
      <c r="H12" s="9"/>
      <c r="I12" s="9"/>
      <c r="J12" s="9"/>
      <c r="K12" s="9"/>
      <c r="L12" s="9"/>
      <c r="IK12" s="9"/>
      <c r="IL12" s="9"/>
      <c r="IM12" s="9"/>
      <c r="IN12" s="9"/>
      <c r="IO12" s="9"/>
      <c r="IP12" s="9"/>
      <c r="IQ12" s="9"/>
      <c r="IR12" s="9"/>
      <c r="IS12" s="9"/>
    </row>
    <row r="13" spans="1:253" s="10" customFormat="1" ht="30" customHeight="1" hidden="1">
      <c r="A13" s="6">
        <v>41033900</v>
      </c>
      <c r="B13" s="8" t="s">
        <v>13</v>
      </c>
      <c r="C13" s="23">
        <f t="shared" si="0"/>
        <v>0</v>
      </c>
      <c r="D13" s="15"/>
      <c r="E13" s="15"/>
      <c r="F13" s="15"/>
      <c r="G13" s="9"/>
      <c r="H13" s="9"/>
      <c r="I13" s="9"/>
      <c r="J13" s="9"/>
      <c r="K13" s="9"/>
      <c r="L13" s="9"/>
      <c r="IK13" s="9"/>
      <c r="IL13" s="9"/>
      <c r="IM13" s="9"/>
      <c r="IN13" s="9"/>
      <c r="IO13" s="9"/>
      <c r="IP13" s="9"/>
      <c r="IQ13" s="9"/>
      <c r="IR13" s="9"/>
      <c r="IS13" s="9"/>
    </row>
    <row r="14" spans="1:253" s="10" customFormat="1" ht="33.75" customHeight="1" hidden="1">
      <c r="A14" s="6">
        <v>41034200</v>
      </c>
      <c r="B14" s="8" t="s">
        <v>14</v>
      </c>
      <c r="C14" s="23">
        <f t="shared" si="0"/>
        <v>0</v>
      </c>
      <c r="D14" s="15"/>
      <c r="E14" s="15"/>
      <c r="F14" s="15"/>
      <c r="G14" s="9"/>
      <c r="H14" s="9"/>
      <c r="I14" s="9"/>
      <c r="J14" s="9"/>
      <c r="K14" s="9"/>
      <c r="L14" s="9"/>
      <c r="IK14" s="9"/>
      <c r="IL14" s="9"/>
      <c r="IM14" s="9"/>
      <c r="IN14" s="9"/>
      <c r="IO14" s="9"/>
      <c r="IP14" s="9"/>
      <c r="IQ14" s="9"/>
      <c r="IR14" s="9"/>
      <c r="IS14" s="9"/>
    </row>
    <row r="15" spans="1:253" s="10" customFormat="1" ht="33.75" customHeight="1" hidden="1">
      <c r="A15" s="12">
        <v>41040000</v>
      </c>
      <c r="B15" s="16" t="s">
        <v>379</v>
      </c>
      <c r="C15" s="22">
        <f t="shared" si="0"/>
        <v>0</v>
      </c>
      <c r="D15" s="17">
        <f>D16</f>
        <v>0</v>
      </c>
      <c r="E15" s="17">
        <f>E16</f>
        <v>0</v>
      </c>
      <c r="F15" s="17">
        <f>F16</f>
        <v>0</v>
      </c>
      <c r="G15" s="9"/>
      <c r="H15" s="9"/>
      <c r="I15" s="9"/>
      <c r="J15" s="9"/>
      <c r="K15" s="9"/>
      <c r="L15" s="9"/>
      <c r="IK15" s="9"/>
      <c r="IL15" s="9"/>
      <c r="IM15" s="9"/>
      <c r="IN15" s="9"/>
      <c r="IO15" s="9"/>
      <c r="IP15" s="9"/>
      <c r="IQ15" s="9"/>
      <c r="IR15" s="9"/>
      <c r="IS15" s="9"/>
    </row>
    <row r="16" spans="1:253" s="10" customFormat="1" ht="75" hidden="1">
      <c r="A16" s="6">
        <v>41040200</v>
      </c>
      <c r="B16" s="199" t="s">
        <v>380</v>
      </c>
      <c r="C16" s="23">
        <f t="shared" si="0"/>
        <v>0</v>
      </c>
      <c r="D16" s="15"/>
      <c r="E16" s="15"/>
      <c r="F16" s="15"/>
      <c r="G16" s="9"/>
      <c r="H16" s="9"/>
      <c r="I16" s="9"/>
      <c r="J16" s="9"/>
      <c r="K16" s="9"/>
      <c r="L16" s="9"/>
      <c r="IK16" s="9"/>
      <c r="IL16" s="9"/>
      <c r="IM16" s="9"/>
      <c r="IN16" s="9"/>
      <c r="IO16" s="9"/>
      <c r="IP16" s="9"/>
      <c r="IQ16" s="9"/>
      <c r="IR16" s="9"/>
      <c r="IS16" s="9"/>
    </row>
    <row r="17" spans="1:253" s="10" customFormat="1" ht="33.75" customHeight="1">
      <c r="A17" s="12">
        <v>41050000</v>
      </c>
      <c r="B17" s="16" t="s">
        <v>381</v>
      </c>
      <c r="C17" s="22">
        <f t="shared" si="0"/>
        <v>2715404</v>
      </c>
      <c r="D17" s="17">
        <f>D18+D19+D20+D21+D22+D26+D24+D23</f>
        <v>2366603</v>
      </c>
      <c r="E17" s="17">
        <f>E18+E19+E20+E21+E22+E26+E24+E23+E25</f>
        <v>348801</v>
      </c>
      <c r="F17" s="17">
        <f>F18+F19+F20+F21+F22+F26+F24+F23+F25</f>
        <v>348801</v>
      </c>
      <c r="G17" s="9"/>
      <c r="H17" s="9"/>
      <c r="I17" s="9"/>
      <c r="J17" s="9"/>
      <c r="K17" s="9"/>
      <c r="L17" s="9"/>
      <c r="IK17" s="9"/>
      <c r="IL17" s="9"/>
      <c r="IM17" s="9"/>
      <c r="IN17" s="9"/>
      <c r="IO17" s="9"/>
      <c r="IP17" s="9"/>
      <c r="IQ17" s="9"/>
      <c r="IR17" s="9"/>
      <c r="IS17" s="9"/>
    </row>
    <row r="18" spans="1:253" s="10" customFormat="1" ht="215.25" customHeight="1" hidden="1">
      <c r="A18" s="6">
        <v>41050100</v>
      </c>
      <c r="B18" s="199" t="s">
        <v>487</v>
      </c>
      <c r="C18" s="23">
        <f t="shared" si="0"/>
        <v>0</v>
      </c>
      <c r="D18" s="15"/>
      <c r="E18" s="15"/>
      <c r="F18" s="15"/>
      <c r="G18" s="9"/>
      <c r="H18" s="9"/>
      <c r="I18" s="9"/>
      <c r="J18" s="9"/>
      <c r="K18" s="9"/>
      <c r="L18" s="9"/>
      <c r="IK18" s="9"/>
      <c r="IL18" s="9"/>
      <c r="IM18" s="9"/>
      <c r="IN18" s="9"/>
      <c r="IO18" s="9"/>
      <c r="IP18" s="9"/>
      <c r="IQ18" s="9"/>
      <c r="IR18" s="9"/>
      <c r="IS18" s="9"/>
    </row>
    <row r="19" spans="1:253" s="10" customFormat="1" ht="75" hidden="1">
      <c r="A19" s="6">
        <v>41050200</v>
      </c>
      <c r="B19" s="8" t="s">
        <v>382</v>
      </c>
      <c r="C19" s="23">
        <f t="shared" si="0"/>
        <v>0</v>
      </c>
      <c r="D19" s="15"/>
      <c r="E19" s="15"/>
      <c r="F19" s="15"/>
      <c r="G19" s="9"/>
      <c r="H19" s="9"/>
      <c r="I19" s="9"/>
      <c r="J19" s="9"/>
      <c r="K19" s="9"/>
      <c r="L19" s="9"/>
      <c r="IK19" s="9"/>
      <c r="IL19" s="9"/>
      <c r="IM19" s="9"/>
      <c r="IN19" s="9"/>
      <c r="IO19" s="9"/>
      <c r="IP19" s="9"/>
      <c r="IQ19" s="9"/>
      <c r="IR19" s="9"/>
      <c r="IS19" s="9"/>
    </row>
    <row r="20" spans="1:253" s="10" customFormat="1" ht="210" hidden="1">
      <c r="A20" s="6">
        <v>41050300</v>
      </c>
      <c r="B20" s="8" t="s">
        <v>383</v>
      </c>
      <c r="C20" s="23">
        <f t="shared" si="0"/>
        <v>0</v>
      </c>
      <c r="D20" s="15"/>
      <c r="E20" s="15"/>
      <c r="F20" s="15"/>
      <c r="G20" s="9"/>
      <c r="H20" s="9"/>
      <c r="I20" s="9"/>
      <c r="J20" s="9"/>
      <c r="K20" s="9"/>
      <c r="L20" s="9"/>
      <c r="IK20" s="9"/>
      <c r="IL20" s="9"/>
      <c r="IM20" s="9"/>
      <c r="IN20" s="9"/>
      <c r="IO20" s="9"/>
      <c r="IP20" s="9"/>
      <c r="IQ20" s="9"/>
      <c r="IR20" s="9"/>
      <c r="IS20" s="9"/>
    </row>
    <row r="21" spans="1:253" s="10" customFormat="1" ht="180" hidden="1">
      <c r="A21" s="6">
        <v>41050700</v>
      </c>
      <c r="B21" s="8" t="s">
        <v>488</v>
      </c>
      <c r="C21" s="23">
        <f t="shared" si="0"/>
        <v>0</v>
      </c>
      <c r="D21" s="15"/>
      <c r="E21" s="15"/>
      <c r="F21" s="15"/>
      <c r="G21" s="9"/>
      <c r="H21" s="9"/>
      <c r="I21" s="9"/>
      <c r="J21" s="9"/>
      <c r="K21" s="9"/>
      <c r="L21" s="9"/>
      <c r="IK21" s="9"/>
      <c r="IL21" s="9"/>
      <c r="IM21" s="9"/>
      <c r="IN21" s="9"/>
      <c r="IO21" s="9"/>
      <c r="IP21" s="9"/>
      <c r="IQ21" s="9"/>
      <c r="IR21" s="9"/>
      <c r="IS21" s="9"/>
    </row>
    <row r="22" spans="1:253" s="10" customFormat="1" ht="51" customHeight="1" hidden="1">
      <c r="A22" s="6">
        <v>41051000</v>
      </c>
      <c r="B22" s="8" t="s">
        <v>486</v>
      </c>
      <c r="C22" s="23">
        <f t="shared" si="0"/>
        <v>0</v>
      </c>
      <c r="D22" s="15"/>
      <c r="E22" s="15"/>
      <c r="F22" s="15"/>
      <c r="G22" s="9"/>
      <c r="H22" s="9"/>
      <c r="I22" s="9"/>
      <c r="J22" s="9"/>
      <c r="K22" s="9"/>
      <c r="L22" s="9"/>
      <c r="IK22" s="9"/>
      <c r="IL22" s="9"/>
      <c r="IM22" s="9"/>
      <c r="IN22" s="9"/>
      <c r="IO22" s="9"/>
      <c r="IP22" s="9"/>
      <c r="IQ22" s="9"/>
      <c r="IR22" s="9"/>
      <c r="IS22" s="9"/>
    </row>
    <row r="23" spans="1:253" s="10" customFormat="1" ht="51" customHeight="1">
      <c r="A23" s="6">
        <v>410512000</v>
      </c>
      <c r="B23" s="8" t="s">
        <v>674</v>
      </c>
      <c r="C23" s="23">
        <f t="shared" si="0"/>
        <v>26823</v>
      </c>
      <c r="D23" s="15">
        <v>26823</v>
      </c>
      <c r="E23" s="15"/>
      <c r="F23" s="15"/>
      <c r="G23" s="9"/>
      <c r="H23" s="9"/>
      <c r="I23" s="9"/>
      <c r="J23" s="9"/>
      <c r="K23" s="9"/>
      <c r="L23" s="9"/>
      <c r="IK23" s="9"/>
      <c r="IL23" s="9"/>
      <c r="IM23" s="9"/>
      <c r="IN23" s="9"/>
      <c r="IO23" s="9"/>
      <c r="IP23" s="9"/>
      <c r="IQ23" s="9"/>
      <c r="IR23" s="9"/>
      <c r="IS23" s="9"/>
    </row>
    <row r="24" spans="1:253" s="10" customFormat="1" ht="58.5" customHeight="1">
      <c r="A24" s="6">
        <v>410514000</v>
      </c>
      <c r="B24" s="8" t="s">
        <v>675</v>
      </c>
      <c r="C24" s="23">
        <f t="shared" si="0"/>
        <v>2339780</v>
      </c>
      <c r="D24" s="15">
        <v>2339780</v>
      </c>
      <c r="E24" s="15"/>
      <c r="F24" s="15"/>
      <c r="G24" s="9"/>
      <c r="H24" s="9"/>
      <c r="I24" s="9"/>
      <c r="J24" s="9"/>
      <c r="K24" s="9"/>
      <c r="L24" s="9"/>
      <c r="IK24" s="9"/>
      <c r="IL24" s="9"/>
      <c r="IM24" s="9"/>
      <c r="IN24" s="9"/>
      <c r="IO24" s="9"/>
      <c r="IP24" s="9"/>
      <c r="IQ24" s="9"/>
      <c r="IR24" s="9"/>
      <c r="IS24" s="9"/>
    </row>
    <row r="25" spans="1:253" s="10" customFormat="1" ht="31.5">
      <c r="A25" s="6">
        <v>410537000</v>
      </c>
      <c r="B25" s="395" t="s">
        <v>551</v>
      </c>
      <c r="C25" s="23">
        <f t="shared" si="0"/>
        <v>194591</v>
      </c>
      <c r="D25" s="15"/>
      <c r="E25" s="15">
        <v>194591</v>
      </c>
      <c r="F25" s="15">
        <v>194591</v>
      </c>
      <c r="G25" s="9"/>
      <c r="H25" s="9"/>
      <c r="I25" s="9"/>
      <c r="J25" s="9"/>
      <c r="K25" s="9"/>
      <c r="L25" s="9"/>
      <c r="IK25" s="9"/>
      <c r="IL25" s="9"/>
      <c r="IM25" s="9"/>
      <c r="IN25" s="9"/>
      <c r="IO25" s="9"/>
      <c r="IP25" s="9"/>
      <c r="IQ25" s="9"/>
      <c r="IR25" s="9"/>
      <c r="IS25" s="9"/>
    </row>
    <row r="26" spans="1:253" s="10" customFormat="1" ht="51" customHeight="1">
      <c r="A26" s="6">
        <v>41053900</v>
      </c>
      <c r="B26" s="8" t="s">
        <v>371</v>
      </c>
      <c r="C26" s="23">
        <f t="shared" si="0"/>
        <v>154210</v>
      </c>
      <c r="D26" s="15"/>
      <c r="E26" s="15">
        <v>154210</v>
      </c>
      <c r="F26" s="15">
        <v>154210</v>
      </c>
      <c r="G26" s="9"/>
      <c r="H26" s="9"/>
      <c r="I26" s="9"/>
      <c r="J26" s="9"/>
      <c r="K26" s="9"/>
      <c r="L26" s="9"/>
      <c r="IK26" s="9"/>
      <c r="IL26" s="9"/>
      <c r="IM26" s="9"/>
      <c r="IN26" s="9"/>
      <c r="IO26" s="9"/>
      <c r="IP26" s="9"/>
      <c r="IQ26" s="9"/>
      <c r="IR26" s="9"/>
      <c r="IS26" s="9"/>
    </row>
    <row r="27" spans="1:253" s="4" customFormat="1" ht="27.75" customHeight="1">
      <c r="A27" s="207"/>
      <c r="B27" s="208" t="s">
        <v>10</v>
      </c>
      <c r="C27" s="209">
        <f t="shared" si="0"/>
        <v>2715404</v>
      </c>
      <c r="D27" s="210">
        <f>D8</f>
        <v>2366603</v>
      </c>
      <c r="E27" s="210">
        <f>E8</f>
        <v>348801</v>
      </c>
      <c r="F27" s="210">
        <f>F8</f>
        <v>348801</v>
      </c>
      <c r="G27" s="2"/>
      <c r="H27" s="2"/>
      <c r="I27" s="2"/>
      <c r="J27" s="2"/>
      <c r="K27" s="2"/>
      <c r="L27" s="2"/>
      <c r="IK27" s="2"/>
      <c r="IL27" s="2"/>
      <c r="IM27" s="2"/>
      <c r="IN27" s="2"/>
      <c r="IO27" s="2"/>
      <c r="IP27" s="2"/>
      <c r="IQ27" s="2"/>
      <c r="IR27" s="2"/>
      <c r="IS27" s="2"/>
    </row>
    <row r="30" spans="1:2" ht="12.75">
      <c r="A30" s="13"/>
      <c r="B30" s="14"/>
    </row>
    <row r="31" ht="18.75">
      <c r="A31" s="1" t="s">
        <v>709</v>
      </c>
    </row>
  </sheetData>
  <sheetProtection/>
  <mergeCells count="7">
    <mergeCell ref="A6:A7"/>
    <mergeCell ref="B6:B7"/>
    <mergeCell ref="C3:F3"/>
    <mergeCell ref="A4:E4"/>
    <mergeCell ref="E6:F6"/>
    <mergeCell ref="C6:C7"/>
    <mergeCell ref="D6:D7"/>
  </mergeCells>
  <printOptions horizontalCentered="1"/>
  <pageMargins left="0.2362204724409449" right="0.1968503937007874" top="0.2362204724409449" bottom="0.2362204724409449" header="0.15748031496062992" footer="0.2362204724409449"/>
  <pageSetup horizontalDpi="600" verticalDpi="600" orientation="portrait" paperSize="9" scale="65"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B1:O27"/>
  <sheetViews>
    <sheetView zoomScalePageLayoutView="0" workbookViewId="0" topLeftCell="A1">
      <selection activeCell="H7" sqref="H7"/>
    </sheetView>
  </sheetViews>
  <sheetFormatPr defaultColWidth="9.33203125" defaultRowHeight="12.75"/>
  <cols>
    <col min="2" max="2" width="13.16015625" style="0" customWidth="1"/>
    <col min="3" max="3" width="54.83203125" style="0" customWidth="1"/>
    <col min="4" max="4" width="15.16015625" style="0" customWidth="1"/>
    <col min="5" max="5" width="10.83203125" style="0" customWidth="1"/>
    <col min="6" max="6" width="13.66015625" style="0" customWidth="1"/>
    <col min="7" max="7" width="19.66015625" style="0" customWidth="1"/>
  </cols>
  <sheetData>
    <row r="1" spans="4:7" ht="15">
      <c r="D1" s="558" t="s">
        <v>554</v>
      </c>
      <c r="E1" s="662"/>
      <c r="F1" s="662"/>
      <c r="G1" s="662"/>
    </row>
    <row r="2" spans="4:7" ht="15">
      <c r="D2" s="558" t="s">
        <v>712</v>
      </c>
      <c r="E2" s="606"/>
      <c r="F2" s="606"/>
      <c r="G2" s="606"/>
    </row>
    <row r="3" spans="4:7" ht="15">
      <c r="D3" s="697" t="s">
        <v>710</v>
      </c>
      <c r="E3" s="698"/>
      <c r="F3" s="698"/>
      <c r="G3" s="698"/>
    </row>
    <row r="5" ht="18">
      <c r="C5" s="269" t="s">
        <v>562</v>
      </c>
    </row>
    <row r="6" ht="18">
      <c r="C6" s="270" t="s">
        <v>555</v>
      </c>
    </row>
    <row r="7" ht="13.5" thickBot="1"/>
    <row r="8" spans="2:7" ht="12.75">
      <c r="B8" s="559" t="s">
        <v>2</v>
      </c>
      <c r="C8" s="562" t="s">
        <v>556</v>
      </c>
      <c r="D8" s="562" t="s">
        <v>5</v>
      </c>
      <c r="E8" s="271" t="s">
        <v>6</v>
      </c>
      <c r="F8" s="272"/>
      <c r="G8" s="565" t="s">
        <v>109</v>
      </c>
    </row>
    <row r="9" spans="2:7" ht="12.75">
      <c r="B9" s="560"/>
      <c r="C9" s="563"/>
      <c r="D9" s="563"/>
      <c r="E9" s="568" t="s">
        <v>109</v>
      </c>
      <c r="F9" s="568" t="s">
        <v>557</v>
      </c>
      <c r="G9" s="566"/>
    </row>
    <row r="10" spans="2:7" ht="13.5" thickBot="1">
      <c r="B10" s="561"/>
      <c r="C10" s="564"/>
      <c r="D10" s="564"/>
      <c r="E10" s="569"/>
      <c r="F10" s="569"/>
      <c r="G10" s="567"/>
    </row>
    <row r="11" spans="2:7" ht="18" customHeight="1" thickBot="1">
      <c r="B11" s="273">
        <v>200000</v>
      </c>
      <c r="C11" s="274" t="s">
        <v>15</v>
      </c>
      <c r="D11" s="275">
        <f>SUM(D13-E15)</f>
        <v>-3744953</v>
      </c>
      <c r="E11" s="272">
        <f>SUM(E14+E12)</f>
        <v>3994953</v>
      </c>
      <c r="F11" s="272">
        <f>SUM(F14+F12)</f>
        <v>3994953</v>
      </c>
      <c r="G11" s="276">
        <f>SUM(D11:E11)</f>
        <v>250000</v>
      </c>
    </row>
    <row r="12" spans="2:7" ht="26.25" thickBot="1">
      <c r="B12" s="277">
        <v>208000</v>
      </c>
      <c r="C12" s="278" t="s">
        <v>16</v>
      </c>
      <c r="D12" s="275">
        <f>SUM(D13-E15)</f>
        <v>-3744953</v>
      </c>
      <c r="E12" s="272">
        <f>SUM(E15+E13)</f>
        <v>3994953</v>
      </c>
      <c r="F12" s="272">
        <f>SUM(F15+F13)</f>
        <v>3994953</v>
      </c>
      <c r="G12" s="276">
        <f>SUM(D12:E12)</f>
        <v>250000</v>
      </c>
    </row>
    <row r="13" spans="2:7" ht="13.5" thickBot="1">
      <c r="B13" s="279">
        <v>208100</v>
      </c>
      <c r="C13" s="280" t="s">
        <v>17</v>
      </c>
      <c r="D13" s="281">
        <v>250000</v>
      </c>
      <c r="E13" s="223"/>
      <c r="F13" s="223"/>
      <c r="G13" s="276">
        <f>SUM(D13:E13)</f>
        <v>250000</v>
      </c>
    </row>
    <row r="14" spans="2:7" ht="13.5" thickBot="1">
      <c r="B14" s="277">
        <v>208200</v>
      </c>
      <c r="C14" s="278" t="s">
        <v>18</v>
      </c>
      <c r="D14" s="281">
        <v>0</v>
      </c>
      <c r="E14" s="223">
        <v>0</v>
      </c>
      <c r="F14" s="223">
        <v>0</v>
      </c>
      <c r="G14" s="282">
        <v>0</v>
      </c>
    </row>
    <row r="15" spans="2:7" ht="26.25" thickBot="1">
      <c r="B15" s="279">
        <v>208400</v>
      </c>
      <c r="C15" s="280" t="s">
        <v>558</v>
      </c>
      <c r="D15" s="281">
        <v>-3994953</v>
      </c>
      <c r="E15" s="283">
        <v>3994953</v>
      </c>
      <c r="F15" s="284">
        <v>3994953</v>
      </c>
      <c r="G15" s="282">
        <v>0</v>
      </c>
    </row>
    <row r="16" spans="2:7" ht="26.25" thickBot="1">
      <c r="B16" s="277"/>
      <c r="C16" s="278" t="s">
        <v>20</v>
      </c>
      <c r="D16" s="285">
        <f>SUM(D12)</f>
        <v>-3744953</v>
      </c>
      <c r="E16" s="272">
        <f>SUM(E11)</f>
        <v>3994953</v>
      </c>
      <c r="F16" s="272">
        <f>SUM(F11)</f>
        <v>3994953</v>
      </c>
      <c r="G16" s="276">
        <f>SUM(D16:E16)</f>
        <v>250000</v>
      </c>
    </row>
    <row r="17" spans="2:7" ht="13.5" thickBot="1">
      <c r="B17" s="286">
        <v>600000</v>
      </c>
      <c r="C17" s="287" t="s">
        <v>19</v>
      </c>
      <c r="D17" s="285">
        <f>SUM(D12)</f>
        <v>-3744953</v>
      </c>
      <c r="E17" s="272">
        <f>SUM(E12)</f>
        <v>3994953</v>
      </c>
      <c r="F17" s="272">
        <f>SUM(F12)</f>
        <v>3994953</v>
      </c>
      <c r="G17" s="276">
        <f>SUM(D17:E17)</f>
        <v>250000</v>
      </c>
    </row>
    <row r="18" spans="2:7" ht="13.5" thickBot="1">
      <c r="B18" s="286">
        <v>602000</v>
      </c>
      <c r="C18" s="278" t="s">
        <v>559</v>
      </c>
      <c r="D18" s="285">
        <f>SUM(D12)</f>
        <v>-3744953</v>
      </c>
      <c r="E18" s="272">
        <f>SUM(E11)</f>
        <v>3994953</v>
      </c>
      <c r="F18" s="272">
        <f>SUM(F11)</f>
        <v>3994953</v>
      </c>
      <c r="G18" s="276">
        <f>SUM(D18:E18)</f>
        <v>250000</v>
      </c>
    </row>
    <row r="19" spans="2:7" ht="13.5" thickBot="1">
      <c r="B19" s="286">
        <v>602100</v>
      </c>
      <c r="C19" s="287" t="s">
        <v>17</v>
      </c>
      <c r="D19" s="281">
        <f>SUM(D13)</f>
        <v>250000</v>
      </c>
      <c r="E19" s="223"/>
      <c r="F19" s="223"/>
      <c r="G19" s="276">
        <f>SUM(D19:E19)</f>
        <v>250000</v>
      </c>
    </row>
    <row r="20" spans="2:7" ht="13.5" thickBot="1">
      <c r="B20" s="277">
        <v>602200</v>
      </c>
      <c r="C20" s="278" t="s">
        <v>18</v>
      </c>
      <c r="D20" s="281">
        <f>SUM(D14)</f>
        <v>0</v>
      </c>
      <c r="E20" s="223">
        <v>0</v>
      </c>
      <c r="F20" s="223">
        <v>0</v>
      </c>
      <c r="G20" s="282">
        <v>0</v>
      </c>
    </row>
    <row r="21" spans="2:7" ht="26.25" thickBot="1">
      <c r="B21" s="277">
        <v>602400</v>
      </c>
      <c r="C21" s="278" t="s">
        <v>560</v>
      </c>
      <c r="D21" s="281">
        <f>SUM(D15)</f>
        <v>-3994953</v>
      </c>
      <c r="E21" s="283">
        <f>SUM(E15)</f>
        <v>3994953</v>
      </c>
      <c r="F21" s="283">
        <f>SUM(F15)</f>
        <v>3994953</v>
      </c>
      <c r="G21" s="282">
        <v>0</v>
      </c>
    </row>
    <row r="22" spans="2:7" ht="26.25" thickBot="1">
      <c r="B22" s="286"/>
      <c r="C22" s="288" t="s">
        <v>561</v>
      </c>
      <c r="D22" s="289">
        <f>SUM(D12)</f>
        <v>-3744953</v>
      </c>
      <c r="E22" s="272">
        <f>SUM(E11)</f>
        <v>3994953</v>
      </c>
      <c r="F22" s="272">
        <f>SUM(F11)</f>
        <v>3994953</v>
      </c>
      <c r="G22" s="290">
        <f>SUM(D22:E22)</f>
        <v>250000</v>
      </c>
    </row>
    <row r="23" spans="2:7" ht="13.5" thickBot="1">
      <c r="B23" s="286"/>
      <c r="C23" s="274" t="s">
        <v>466</v>
      </c>
      <c r="D23" s="291">
        <f>SUM(D22)</f>
        <v>-3744953</v>
      </c>
      <c r="E23" s="272">
        <f>SUM(E12)</f>
        <v>3994953</v>
      </c>
      <c r="F23" s="272">
        <f>SUM(F12)</f>
        <v>3994953</v>
      </c>
      <c r="G23" s="292">
        <f>SUM(D23:E23)</f>
        <v>250000</v>
      </c>
    </row>
    <row r="25" ht="12.75" hidden="1"/>
    <row r="26" spans="2:15" ht="12.75">
      <c r="B26" s="696" t="s">
        <v>711</v>
      </c>
      <c r="C26" s="696"/>
      <c r="D26" s="696"/>
      <c r="E26" s="696"/>
      <c r="F26" s="696"/>
      <c r="G26" s="696"/>
      <c r="H26" s="696"/>
      <c r="I26" s="696"/>
      <c r="J26" s="696"/>
      <c r="K26" s="696"/>
      <c r="L26" s="696"/>
      <c r="M26" s="696"/>
      <c r="N26" s="696"/>
      <c r="O26" s="696"/>
    </row>
    <row r="27" spans="2:15" ht="12.75">
      <c r="B27" s="696"/>
      <c r="C27" s="696"/>
      <c r="D27" s="696"/>
      <c r="E27" s="696"/>
      <c r="F27" s="696"/>
      <c r="G27" s="696"/>
      <c r="H27" s="696"/>
      <c r="I27" s="696"/>
      <c r="J27" s="696"/>
      <c r="K27" s="696"/>
      <c r="L27" s="696"/>
      <c r="M27" s="696"/>
      <c r="N27" s="696"/>
      <c r="O27" s="696"/>
    </row>
  </sheetData>
  <sheetProtection/>
  <mergeCells count="10">
    <mergeCell ref="D1:G1"/>
    <mergeCell ref="D2:G2"/>
    <mergeCell ref="D3:G3"/>
    <mergeCell ref="B26:O27"/>
    <mergeCell ref="B8:B10"/>
    <mergeCell ref="C8:C10"/>
    <mergeCell ref="D8:D10"/>
    <mergeCell ref="G8:G10"/>
    <mergeCell ref="E9:E10"/>
    <mergeCell ref="F9:F10"/>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E161"/>
  <sheetViews>
    <sheetView view="pageBreakPreview" zoomScale="75" zoomScaleSheetLayoutView="75" zoomScalePageLayoutView="0" workbookViewId="0" topLeftCell="C2">
      <selection activeCell="F152" sqref="F152:S152"/>
    </sheetView>
  </sheetViews>
  <sheetFormatPr defaultColWidth="9.16015625" defaultRowHeight="12.75"/>
  <cols>
    <col min="1" max="1" width="12" style="26" hidden="1" customWidth="1"/>
    <col min="2" max="2" width="10.5" style="26" hidden="1" customWidth="1"/>
    <col min="3" max="3" width="12.33203125" style="26" customWidth="1"/>
    <col min="4" max="4" width="11.5" style="26" bestFit="1" customWidth="1"/>
    <col min="5" max="5" width="9" style="26" bestFit="1" customWidth="1"/>
    <col min="6" max="6" width="97.33203125" style="26" customWidth="1"/>
    <col min="7" max="7" width="17.33203125" style="26" customWidth="1"/>
    <col min="8" max="8" width="17.83203125" style="26" customWidth="1"/>
    <col min="9" max="9" width="17.16015625" style="26" customWidth="1"/>
    <col min="10" max="10" width="15.16015625" style="26" customWidth="1"/>
    <col min="11" max="11" width="7.83203125" style="26" customWidth="1"/>
    <col min="12" max="13" width="14.33203125" style="26" customWidth="1"/>
    <col min="14" max="14" width="14.66015625" style="26" customWidth="1"/>
    <col min="15" max="15" width="12.33203125" style="26" customWidth="1"/>
    <col min="16" max="16" width="12" style="26" customWidth="1"/>
    <col min="17" max="17" width="16.33203125" style="26" customWidth="1"/>
    <col min="18" max="18" width="12.83203125" style="26" hidden="1" customWidth="1"/>
    <col min="19" max="19" width="16.83203125" style="26" customWidth="1"/>
    <col min="20" max="20" width="13.66015625" style="28" customWidth="1"/>
    <col min="21" max="21" width="14.83203125" style="28" bestFit="1" customWidth="1"/>
    <col min="22" max="16384" width="9.16015625" style="28" customWidth="1"/>
  </cols>
  <sheetData>
    <row r="1" spans="1:21" s="25" customFormat="1" ht="18.75" customHeight="1" hidden="1">
      <c r="A1" s="24"/>
      <c r="B1" s="24"/>
      <c r="C1" s="580"/>
      <c r="D1" s="580"/>
      <c r="E1" s="580"/>
      <c r="F1" s="580"/>
      <c r="G1" s="580"/>
      <c r="H1" s="580"/>
      <c r="I1" s="580"/>
      <c r="J1" s="580"/>
      <c r="K1" s="580"/>
      <c r="L1" s="580"/>
      <c r="M1" s="580"/>
      <c r="N1" s="580"/>
      <c r="O1" s="580"/>
      <c r="P1" s="580"/>
      <c r="Q1" s="580"/>
      <c r="R1" s="580"/>
      <c r="S1" s="580"/>
      <c r="T1" s="28"/>
      <c r="U1" s="28"/>
    </row>
    <row r="2" spans="7:19" ht="72.75" customHeight="1">
      <c r="G2" s="74"/>
      <c r="H2" s="74"/>
      <c r="I2" s="74"/>
      <c r="J2" s="74"/>
      <c r="K2" s="74"/>
      <c r="L2" s="74"/>
      <c r="M2" s="581" t="s">
        <v>713</v>
      </c>
      <c r="N2" s="699"/>
      <c r="O2" s="699"/>
      <c r="P2" s="699"/>
      <c r="Q2" s="699"/>
      <c r="R2" s="699"/>
      <c r="S2" s="699"/>
    </row>
    <row r="3" spans="3:19" ht="45" customHeight="1">
      <c r="C3" s="582" t="s">
        <v>671</v>
      </c>
      <c r="D3" s="582"/>
      <c r="E3" s="582"/>
      <c r="F3" s="582"/>
      <c r="G3" s="582"/>
      <c r="H3" s="582"/>
      <c r="I3" s="582"/>
      <c r="J3" s="582"/>
      <c r="K3" s="582"/>
      <c r="L3" s="582"/>
      <c r="M3" s="582"/>
      <c r="N3" s="582"/>
      <c r="O3" s="582"/>
      <c r="P3" s="582"/>
      <c r="Q3" s="582"/>
      <c r="R3" s="582"/>
      <c r="S3" s="582"/>
    </row>
    <row r="4" spans="1:19" ht="18.75">
      <c r="A4" s="30"/>
      <c r="B4" s="30"/>
      <c r="C4" s="30"/>
      <c r="D4" s="31"/>
      <c r="E4" s="31"/>
      <c r="F4" s="31"/>
      <c r="G4" s="31"/>
      <c r="H4" s="31"/>
      <c r="I4" s="75"/>
      <c r="J4" s="31"/>
      <c r="K4" s="31"/>
      <c r="L4" s="76"/>
      <c r="M4" s="76"/>
      <c r="N4" s="77"/>
      <c r="O4" s="77"/>
      <c r="P4" s="77"/>
      <c r="Q4" s="77"/>
      <c r="R4" s="77"/>
      <c r="S4" s="78" t="s">
        <v>104</v>
      </c>
    </row>
    <row r="5" spans="1:19" ht="15" customHeight="1">
      <c r="A5" s="590" t="s">
        <v>105</v>
      </c>
      <c r="B5" s="594"/>
      <c r="C5" s="593" t="s">
        <v>461</v>
      </c>
      <c r="D5" s="595" t="s">
        <v>460</v>
      </c>
      <c r="E5" s="595" t="s">
        <v>462</v>
      </c>
      <c r="F5" s="585" t="s">
        <v>496</v>
      </c>
      <c r="G5" s="583" t="s">
        <v>5</v>
      </c>
      <c r="H5" s="583"/>
      <c r="I5" s="583"/>
      <c r="J5" s="583"/>
      <c r="K5" s="583"/>
      <c r="L5" s="583" t="s">
        <v>6</v>
      </c>
      <c r="M5" s="583"/>
      <c r="N5" s="583"/>
      <c r="O5" s="583"/>
      <c r="P5" s="583"/>
      <c r="Q5" s="583"/>
      <c r="R5" s="583"/>
      <c r="S5" s="583" t="s">
        <v>109</v>
      </c>
    </row>
    <row r="6" spans="1:19" ht="16.5" customHeight="1">
      <c r="A6" s="591"/>
      <c r="B6" s="594"/>
      <c r="C6" s="594"/>
      <c r="D6" s="596"/>
      <c r="E6" s="596"/>
      <c r="F6" s="584"/>
      <c r="G6" s="584" t="s">
        <v>7</v>
      </c>
      <c r="H6" s="586" t="s">
        <v>110</v>
      </c>
      <c r="I6" s="584" t="s">
        <v>111</v>
      </c>
      <c r="J6" s="584"/>
      <c r="K6" s="586" t="s">
        <v>112</v>
      </c>
      <c r="L6" s="584" t="s">
        <v>7</v>
      </c>
      <c r="M6" s="587" t="s">
        <v>468</v>
      </c>
      <c r="N6" s="586" t="s">
        <v>110</v>
      </c>
      <c r="O6" s="584" t="s">
        <v>111</v>
      </c>
      <c r="P6" s="584"/>
      <c r="Q6" s="586" t="s">
        <v>112</v>
      </c>
      <c r="R6" s="79" t="s">
        <v>111</v>
      </c>
      <c r="S6" s="583"/>
    </row>
    <row r="7" spans="1:19" ht="20.25" customHeight="1">
      <c r="A7" s="591"/>
      <c r="B7" s="594"/>
      <c r="C7" s="594"/>
      <c r="D7" s="596"/>
      <c r="E7" s="596"/>
      <c r="F7" s="584"/>
      <c r="G7" s="584"/>
      <c r="H7" s="586"/>
      <c r="I7" s="584" t="s">
        <v>113</v>
      </c>
      <c r="J7" s="584" t="s">
        <v>114</v>
      </c>
      <c r="K7" s="586"/>
      <c r="L7" s="584"/>
      <c r="M7" s="588"/>
      <c r="N7" s="586"/>
      <c r="O7" s="584" t="s">
        <v>113</v>
      </c>
      <c r="P7" s="584" t="s">
        <v>114</v>
      </c>
      <c r="Q7" s="586"/>
      <c r="R7" s="584" t="s">
        <v>115</v>
      </c>
      <c r="S7" s="583"/>
    </row>
    <row r="8" spans="1:19" ht="43.5" customHeight="1">
      <c r="A8" s="592"/>
      <c r="B8" s="594"/>
      <c r="C8" s="594"/>
      <c r="D8" s="597"/>
      <c r="E8" s="597"/>
      <c r="F8" s="584"/>
      <c r="G8" s="584"/>
      <c r="H8" s="586"/>
      <c r="I8" s="584"/>
      <c r="J8" s="584"/>
      <c r="K8" s="586"/>
      <c r="L8" s="584"/>
      <c r="M8" s="589"/>
      <c r="N8" s="586"/>
      <c r="O8" s="584"/>
      <c r="P8" s="584"/>
      <c r="Q8" s="586"/>
      <c r="R8" s="584"/>
      <c r="S8" s="583"/>
    </row>
    <row r="9" spans="1:19" ht="15.75" customHeight="1" thickBot="1">
      <c r="A9" s="142">
        <v>1</v>
      </c>
      <c r="B9" s="38"/>
      <c r="C9" s="258">
        <v>1</v>
      </c>
      <c r="D9" s="258">
        <v>2</v>
      </c>
      <c r="E9" s="258">
        <v>3</v>
      </c>
      <c r="F9" s="258">
        <v>4</v>
      </c>
      <c r="G9" s="258">
        <v>5</v>
      </c>
      <c r="H9" s="258">
        <v>6</v>
      </c>
      <c r="I9" s="258">
        <v>7</v>
      </c>
      <c r="J9" s="258">
        <v>8</v>
      </c>
      <c r="K9" s="258">
        <v>9</v>
      </c>
      <c r="L9" s="258">
        <v>10</v>
      </c>
      <c r="M9" s="258">
        <v>11</v>
      </c>
      <c r="N9" s="258">
        <v>12</v>
      </c>
      <c r="O9" s="258">
        <v>13</v>
      </c>
      <c r="P9" s="258">
        <v>14</v>
      </c>
      <c r="Q9" s="258">
        <v>15</v>
      </c>
      <c r="R9" s="258">
        <v>15</v>
      </c>
      <c r="S9" s="258" t="s">
        <v>116</v>
      </c>
    </row>
    <row r="10" spans="2:21" s="80" customFormat="1" ht="16.5" hidden="1" thickBot="1">
      <c r="B10" s="257"/>
      <c r="C10" s="250" t="s">
        <v>117</v>
      </c>
      <c r="D10" s="251" t="s">
        <v>23</v>
      </c>
      <c r="E10" s="261"/>
      <c r="F10" s="262" t="s">
        <v>118</v>
      </c>
      <c r="G10" s="243">
        <f>G12+G13+G14+G15+G16</f>
        <v>0</v>
      </c>
      <c r="H10" s="243">
        <f>H12+H13+H14+H15+H16</f>
        <v>0</v>
      </c>
      <c r="I10" s="243">
        <f aca="true" t="shared" si="0" ref="I10:R10">I11</f>
        <v>0</v>
      </c>
      <c r="J10" s="243">
        <f t="shared" si="0"/>
        <v>0</v>
      </c>
      <c r="K10" s="243">
        <f t="shared" si="0"/>
        <v>0</v>
      </c>
      <c r="L10" s="243">
        <f t="shared" si="0"/>
        <v>0</v>
      </c>
      <c r="M10" s="243">
        <f t="shared" si="0"/>
        <v>0</v>
      </c>
      <c r="N10" s="243">
        <f t="shared" si="0"/>
        <v>0</v>
      </c>
      <c r="O10" s="243">
        <f t="shared" si="0"/>
        <v>0</v>
      </c>
      <c r="P10" s="243">
        <f t="shared" si="0"/>
        <v>0</v>
      </c>
      <c r="Q10" s="243">
        <f t="shared" si="0"/>
        <v>0</v>
      </c>
      <c r="R10" s="243">
        <f t="shared" si="0"/>
        <v>0</v>
      </c>
      <c r="S10" s="245">
        <f aca="true" t="shared" si="1" ref="S10:S17">G10+L10</f>
        <v>0</v>
      </c>
      <c r="T10" s="83"/>
      <c r="U10" s="83"/>
    </row>
    <row r="11" spans="2:21" s="80" customFormat="1" ht="15.75" hidden="1">
      <c r="B11" s="66" t="s">
        <v>23</v>
      </c>
      <c r="C11" s="248" t="s">
        <v>119</v>
      </c>
      <c r="D11" s="259"/>
      <c r="E11" s="259"/>
      <c r="F11" s="260" t="s">
        <v>118</v>
      </c>
      <c r="G11" s="233">
        <f aca="true" t="shared" si="2" ref="G11:R11">SUM(G12+G13)</f>
        <v>0</v>
      </c>
      <c r="H11" s="233">
        <f t="shared" si="2"/>
        <v>0</v>
      </c>
      <c r="I11" s="233">
        <f t="shared" si="2"/>
        <v>0</v>
      </c>
      <c r="J11" s="233">
        <f t="shared" si="2"/>
        <v>0</v>
      </c>
      <c r="K11" s="233">
        <f t="shared" si="2"/>
        <v>0</v>
      </c>
      <c r="L11" s="233">
        <f t="shared" si="2"/>
        <v>0</v>
      </c>
      <c r="M11" s="233"/>
      <c r="N11" s="233">
        <f t="shared" si="2"/>
        <v>0</v>
      </c>
      <c r="O11" s="233">
        <f t="shared" si="2"/>
        <v>0</v>
      </c>
      <c r="P11" s="233">
        <f t="shared" si="2"/>
        <v>0</v>
      </c>
      <c r="Q11" s="233">
        <f t="shared" si="2"/>
        <v>0</v>
      </c>
      <c r="R11" s="233">
        <f t="shared" si="2"/>
        <v>0</v>
      </c>
      <c r="S11" s="233">
        <f t="shared" si="1"/>
        <v>0</v>
      </c>
      <c r="T11" s="83"/>
      <c r="U11" s="83"/>
    </row>
    <row r="12" spans="2:21" s="84" customFormat="1" ht="47.25" hidden="1">
      <c r="B12" s="47"/>
      <c r="C12" s="47" t="s">
        <v>360</v>
      </c>
      <c r="D12" s="47" t="s">
        <v>361</v>
      </c>
      <c r="E12" s="47" t="s">
        <v>121</v>
      </c>
      <c r="F12" s="48" t="s">
        <v>362</v>
      </c>
      <c r="G12" s="85">
        <f>H12+K12</f>
        <v>0</v>
      </c>
      <c r="H12" s="85"/>
      <c r="I12" s="85"/>
      <c r="J12" s="85"/>
      <c r="K12" s="82"/>
      <c r="L12" s="85">
        <f>N12+Q12</f>
        <v>0</v>
      </c>
      <c r="M12" s="85"/>
      <c r="N12" s="82"/>
      <c r="O12" s="82"/>
      <c r="P12" s="82"/>
      <c r="Q12" s="82"/>
      <c r="R12" s="82"/>
      <c r="S12" s="82">
        <f t="shared" si="1"/>
        <v>0</v>
      </c>
      <c r="T12" s="86"/>
      <c r="U12" s="86"/>
    </row>
    <row r="13" spans="1:21" s="90" customFormat="1" ht="31.5" hidden="1">
      <c r="A13" s="143" t="s">
        <v>40</v>
      </c>
      <c r="B13" s="87"/>
      <c r="C13" s="87" t="s">
        <v>497</v>
      </c>
      <c r="D13" s="87" t="s">
        <v>498</v>
      </c>
      <c r="E13" s="87" t="s">
        <v>38</v>
      </c>
      <c r="F13" s="49" t="s">
        <v>499</v>
      </c>
      <c r="G13" s="85">
        <f>H13+K13</f>
        <v>0</v>
      </c>
      <c r="H13" s="88"/>
      <c r="I13" s="88"/>
      <c r="J13" s="88"/>
      <c r="K13" s="88"/>
      <c r="L13" s="85">
        <f>N13+Q13</f>
        <v>0</v>
      </c>
      <c r="M13" s="85"/>
      <c r="N13" s="88"/>
      <c r="O13" s="88"/>
      <c r="P13" s="88"/>
      <c r="Q13" s="88"/>
      <c r="R13" s="88"/>
      <c r="S13" s="82">
        <f t="shared" si="1"/>
        <v>0</v>
      </c>
      <c r="T13" s="89"/>
      <c r="U13" s="83"/>
    </row>
    <row r="14" spans="1:21" s="90" customFormat="1" ht="16.5" hidden="1">
      <c r="A14" s="143"/>
      <c r="B14" s="87"/>
      <c r="C14" s="87" t="s">
        <v>500</v>
      </c>
      <c r="D14" s="87" t="s">
        <v>501</v>
      </c>
      <c r="E14" s="87" t="s">
        <v>384</v>
      </c>
      <c r="F14" s="49" t="s">
        <v>502</v>
      </c>
      <c r="G14" s="85">
        <f>H14+K14</f>
        <v>0</v>
      </c>
      <c r="H14" s="88"/>
      <c r="I14" s="88"/>
      <c r="J14" s="88"/>
      <c r="K14" s="88"/>
      <c r="L14" s="85">
        <f>N14+Q14</f>
        <v>0</v>
      </c>
      <c r="M14" s="85"/>
      <c r="N14" s="88"/>
      <c r="O14" s="88"/>
      <c r="P14" s="88"/>
      <c r="Q14" s="88"/>
      <c r="R14" s="88"/>
      <c r="S14" s="82">
        <f t="shared" si="1"/>
        <v>0</v>
      </c>
      <c r="T14" s="89"/>
      <c r="U14" s="83"/>
    </row>
    <row r="15" spans="1:21" s="90" customFormat="1" ht="16.5" hidden="1">
      <c r="A15" s="143"/>
      <c r="B15" s="87"/>
      <c r="C15" s="87" t="s">
        <v>503</v>
      </c>
      <c r="D15" s="87" t="s">
        <v>504</v>
      </c>
      <c r="E15" s="87" t="s">
        <v>42</v>
      </c>
      <c r="F15" s="49" t="s">
        <v>505</v>
      </c>
      <c r="G15" s="85">
        <f>H15+K15</f>
        <v>0</v>
      </c>
      <c r="H15" s="88"/>
      <c r="I15" s="88"/>
      <c r="J15" s="88"/>
      <c r="K15" s="88"/>
      <c r="L15" s="85">
        <f>N15+Q15</f>
        <v>0</v>
      </c>
      <c r="M15" s="85"/>
      <c r="N15" s="88"/>
      <c r="O15" s="88"/>
      <c r="P15" s="88"/>
      <c r="Q15" s="88"/>
      <c r="R15" s="88"/>
      <c r="S15" s="82">
        <f t="shared" si="1"/>
        <v>0</v>
      </c>
      <c r="T15" s="89"/>
      <c r="U15" s="83"/>
    </row>
    <row r="16" spans="1:21" s="95" customFormat="1" ht="39" customHeight="1" hidden="1" thickBot="1">
      <c r="A16" s="144"/>
      <c r="B16" s="91"/>
      <c r="C16" s="264" t="s">
        <v>506</v>
      </c>
      <c r="D16" s="264" t="s">
        <v>479</v>
      </c>
      <c r="E16" s="264" t="s">
        <v>225</v>
      </c>
      <c r="F16" s="237" t="s">
        <v>478</v>
      </c>
      <c r="G16" s="230">
        <f>H16+K16</f>
        <v>0</v>
      </c>
      <c r="H16" s="265"/>
      <c r="I16" s="266"/>
      <c r="J16" s="266"/>
      <c r="K16" s="266"/>
      <c r="L16" s="230">
        <f>N16+Q16</f>
        <v>0</v>
      </c>
      <c r="M16" s="230"/>
      <c r="N16" s="266"/>
      <c r="O16" s="266"/>
      <c r="P16" s="266"/>
      <c r="Q16" s="266"/>
      <c r="R16" s="266"/>
      <c r="S16" s="232">
        <f t="shared" si="1"/>
        <v>0</v>
      </c>
      <c r="T16" s="94"/>
      <c r="U16" s="94"/>
    </row>
    <row r="17" spans="2:21" s="80" customFormat="1" ht="18" customHeight="1" thickBot="1">
      <c r="B17" s="263"/>
      <c r="C17" s="250" t="s">
        <v>306</v>
      </c>
      <c r="D17" s="251" t="s">
        <v>307</v>
      </c>
      <c r="E17" s="251"/>
      <c r="F17" s="253" t="s">
        <v>25</v>
      </c>
      <c r="G17" s="243">
        <f aca="true" t="shared" si="3" ref="G17:R17">G18</f>
        <v>0</v>
      </c>
      <c r="H17" s="243">
        <f t="shared" si="3"/>
        <v>0</v>
      </c>
      <c r="I17" s="243">
        <f t="shared" si="3"/>
        <v>0</v>
      </c>
      <c r="J17" s="243">
        <f t="shared" si="3"/>
        <v>0</v>
      </c>
      <c r="K17" s="243">
        <f t="shared" si="3"/>
        <v>0</v>
      </c>
      <c r="L17" s="243">
        <f t="shared" si="3"/>
        <v>891641</v>
      </c>
      <c r="M17" s="243">
        <f t="shared" si="3"/>
        <v>891641</v>
      </c>
      <c r="N17" s="243">
        <f t="shared" si="3"/>
        <v>0</v>
      </c>
      <c r="O17" s="243">
        <f t="shared" si="3"/>
        <v>0</v>
      </c>
      <c r="P17" s="243">
        <f t="shared" si="3"/>
        <v>0</v>
      </c>
      <c r="Q17" s="243">
        <f t="shared" si="3"/>
        <v>891641</v>
      </c>
      <c r="R17" s="243">
        <f t="shared" si="3"/>
        <v>0</v>
      </c>
      <c r="S17" s="245">
        <f t="shared" si="1"/>
        <v>891641</v>
      </c>
      <c r="T17" s="83"/>
      <c r="U17" s="83"/>
    </row>
    <row r="18" spans="2:21" s="80" customFormat="1" ht="18" customHeight="1" hidden="1">
      <c r="B18" s="66" t="s">
        <v>307</v>
      </c>
      <c r="C18" s="248" t="s">
        <v>308</v>
      </c>
      <c r="D18" s="248"/>
      <c r="E18" s="248"/>
      <c r="F18" s="249" t="s">
        <v>25</v>
      </c>
      <c r="G18" s="233">
        <f aca="true" t="shared" si="4" ref="G18:S18">G19+G21+G23+G25+G31+G32+G34+G37+G38+G40+G42+G43+G48+G49+G50+G51+G27+G29+G30+G41+G46+G39+G44+G45+G47</f>
        <v>0</v>
      </c>
      <c r="H18" s="233">
        <f t="shared" si="4"/>
        <v>0</v>
      </c>
      <c r="I18" s="233">
        <f t="shared" si="4"/>
        <v>0</v>
      </c>
      <c r="J18" s="233">
        <f t="shared" si="4"/>
        <v>0</v>
      </c>
      <c r="K18" s="233">
        <f t="shared" si="4"/>
        <v>0</v>
      </c>
      <c r="L18" s="233">
        <f t="shared" si="4"/>
        <v>891641</v>
      </c>
      <c r="M18" s="233">
        <f t="shared" si="4"/>
        <v>891641</v>
      </c>
      <c r="N18" s="233">
        <f t="shared" si="4"/>
        <v>0</v>
      </c>
      <c r="O18" s="233">
        <f t="shared" si="4"/>
        <v>0</v>
      </c>
      <c r="P18" s="233">
        <f t="shared" si="4"/>
        <v>0</v>
      </c>
      <c r="Q18" s="233">
        <f t="shared" si="4"/>
        <v>891641</v>
      </c>
      <c r="R18" s="233">
        <f t="shared" si="4"/>
        <v>0</v>
      </c>
      <c r="S18" s="233">
        <f t="shared" si="4"/>
        <v>891641</v>
      </c>
      <c r="T18" s="83"/>
      <c r="U18" s="83"/>
    </row>
    <row r="19" spans="2:21" s="80" customFormat="1" ht="15.75">
      <c r="B19" s="47"/>
      <c r="C19" s="47" t="s">
        <v>309</v>
      </c>
      <c r="D19" s="47" t="s">
        <v>28</v>
      </c>
      <c r="E19" s="47" t="s">
        <v>29</v>
      </c>
      <c r="F19" s="48" t="s">
        <v>30</v>
      </c>
      <c r="G19" s="85">
        <f>H19+K19</f>
        <v>0</v>
      </c>
      <c r="H19" s="85"/>
      <c r="I19" s="85"/>
      <c r="J19" s="85"/>
      <c r="K19" s="82"/>
      <c r="L19" s="85">
        <f aca="true" t="shared" si="5" ref="L19:L38">N19+Q19</f>
        <v>383384</v>
      </c>
      <c r="M19" s="85">
        <f>Q19</f>
        <v>383384</v>
      </c>
      <c r="N19" s="85"/>
      <c r="O19" s="82"/>
      <c r="P19" s="82"/>
      <c r="Q19" s="85">
        <v>383384</v>
      </c>
      <c r="R19" s="85"/>
      <c r="S19" s="82">
        <f aca="true" t="shared" si="6" ref="S19:S32">G19+L19</f>
        <v>383384</v>
      </c>
      <c r="T19" s="83"/>
      <c r="U19" s="83"/>
    </row>
    <row r="20" spans="2:21" s="80" customFormat="1" ht="15.75" hidden="1">
      <c r="B20" s="96"/>
      <c r="C20" s="96"/>
      <c r="D20" s="96"/>
      <c r="E20" s="96"/>
      <c r="F20" s="97"/>
      <c r="G20" s="98">
        <f aca="true" t="shared" si="7" ref="G20:G51">H20+K20</f>
        <v>0</v>
      </c>
      <c r="H20" s="98"/>
      <c r="I20" s="98"/>
      <c r="J20" s="82"/>
      <c r="K20" s="82"/>
      <c r="L20" s="85">
        <f t="shared" si="5"/>
        <v>0</v>
      </c>
      <c r="M20" s="85">
        <f aca="true" t="shared" si="8" ref="M20:M51">Q20</f>
        <v>0</v>
      </c>
      <c r="N20" s="82"/>
      <c r="O20" s="82"/>
      <c r="P20" s="82"/>
      <c r="Q20" s="82"/>
      <c r="R20" s="82"/>
      <c r="S20" s="82">
        <f t="shared" si="6"/>
        <v>0</v>
      </c>
      <c r="T20" s="83"/>
      <c r="U20" s="83"/>
    </row>
    <row r="21" spans="2:21" s="80" customFormat="1" ht="15.75" hidden="1">
      <c r="B21" s="47"/>
      <c r="C21" s="47" t="s">
        <v>310</v>
      </c>
      <c r="D21" s="47" t="s">
        <v>311</v>
      </c>
      <c r="E21" s="47" t="s">
        <v>126</v>
      </c>
      <c r="F21" s="48" t="s">
        <v>127</v>
      </c>
      <c r="G21" s="85">
        <f t="shared" si="7"/>
        <v>0</v>
      </c>
      <c r="H21" s="85"/>
      <c r="I21" s="85"/>
      <c r="J21" s="85"/>
      <c r="K21" s="85"/>
      <c r="L21" s="85">
        <f t="shared" si="5"/>
        <v>0</v>
      </c>
      <c r="M21" s="85">
        <f t="shared" si="8"/>
        <v>0</v>
      </c>
      <c r="N21" s="82"/>
      <c r="O21" s="82"/>
      <c r="P21" s="82"/>
      <c r="Q21" s="82"/>
      <c r="R21" s="82"/>
      <c r="S21" s="82">
        <f t="shared" si="6"/>
        <v>0</v>
      </c>
      <c r="T21" s="83"/>
      <c r="U21" s="83"/>
    </row>
    <row r="22" spans="2:21" s="80" customFormat="1" ht="15.75" hidden="1">
      <c r="B22" s="96"/>
      <c r="C22" s="96"/>
      <c r="D22" s="96"/>
      <c r="E22" s="96"/>
      <c r="F22" s="97" t="s">
        <v>124</v>
      </c>
      <c r="G22" s="98">
        <f t="shared" si="7"/>
        <v>0</v>
      </c>
      <c r="H22" s="98"/>
      <c r="I22" s="98"/>
      <c r="J22" s="85"/>
      <c r="K22" s="85"/>
      <c r="L22" s="85">
        <f t="shared" si="5"/>
        <v>0</v>
      </c>
      <c r="M22" s="85">
        <f t="shared" si="8"/>
        <v>0</v>
      </c>
      <c r="N22" s="82"/>
      <c r="O22" s="82"/>
      <c r="P22" s="82"/>
      <c r="Q22" s="82"/>
      <c r="R22" s="82"/>
      <c r="S22" s="82">
        <f t="shared" si="6"/>
        <v>0</v>
      </c>
      <c r="T22" s="83"/>
      <c r="U22" s="83"/>
    </row>
    <row r="23" spans="2:21" s="80" customFormat="1" ht="15.75" hidden="1">
      <c r="B23" s="47"/>
      <c r="C23" s="47" t="s">
        <v>312</v>
      </c>
      <c r="D23" s="47" t="s">
        <v>313</v>
      </c>
      <c r="E23" s="47" t="s">
        <v>129</v>
      </c>
      <c r="F23" s="48" t="s">
        <v>314</v>
      </c>
      <c r="G23" s="85">
        <f t="shared" si="7"/>
        <v>0</v>
      </c>
      <c r="H23" s="85"/>
      <c r="I23" s="85"/>
      <c r="J23" s="85"/>
      <c r="K23" s="82"/>
      <c r="L23" s="85">
        <f t="shared" si="5"/>
        <v>0</v>
      </c>
      <c r="M23" s="85">
        <f t="shared" si="8"/>
        <v>0</v>
      </c>
      <c r="N23" s="82"/>
      <c r="O23" s="82"/>
      <c r="P23" s="82"/>
      <c r="Q23" s="82"/>
      <c r="R23" s="82"/>
      <c r="S23" s="82">
        <f t="shared" si="6"/>
        <v>0</v>
      </c>
      <c r="T23" s="83"/>
      <c r="U23" s="83"/>
    </row>
    <row r="24" spans="2:21" s="80" customFormat="1" ht="15.75" hidden="1">
      <c r="B24" s="96"/>
      <c r="C24" s="96"/>
      <c r="D24" s="96"/>
      <c r="E24" s="96"/>
      <c r="F24" s="97" t="s">
        <v>124</v>
      </c>
      <c r="G24" s="85">
        <f t="shared" si="7"/>
        <v>0</v>
      </c>
      <c r="H24" s="98"/>
      <c r="I24" s="98"/>
      <c r="J24" s="85"/>
      <c r="K24" s="82"/>
      <c r="L24" s="85">
        <f t="shared" si="5"/>
        <v>0</v>
      </c>
      <c r="M24" s="85">
        <f t="shared" si="8"/>
        <v>0</v>
      </c>
      <c r="N24" s="82"/>
      <c r="O24" s="82"/>
      <c r="P24" s="82"/>
      <c r="Q24" s="82"/>
      <c r="R24" s="82"/>
      <c r="S24" s="82">
        <f t="shared" si="6"/>
        <v>0</v>
      </c>
      <c r="T24" s="83"/>
      <c r="U24" s="83"/>
    </row>
    <row r="25" spans="2:21" s="80" customFormat="1" ht="21.75" customHeight="1" hidden="1">
      <c r="B25" s="63"/>
      <c r="C25" s="63" t="s">
        <v>315</v>
      </c>
      <c r="D25" s="63" t="s">
        <v>316</v>
      </c>
      <c r="E25" s="63" t="s">
        <v>131</v>
      </c>
      <c r="F25" s="48" t="s">
        <v>425</v>
      </c>
      <c r="G25" s="85">
        <f t="shared" si="7"/>
        <v>0</v>
      </c>
      <c r="H25" s="85"/>
      <c r="I25" s="85"/>
      <c r="J25" s="85"/>
      <c r="K25" s="82"/>
      <c r="L25" s="85">
        <f t="shared" si="5"/>
        <v>0</v>
      </c>
      <c r="M25" s="85">
        <f t="shared" si="8"/>
        <v>0</v>
      </c>
      <c r="N25" s="82"/>
      <c r="O25" s="82"/>
      <c r="P25" s="82"/>
      <c r="Q25" s="82"/>
      <c r="R25" s="82"/>
      <c r="S25" s="82">
        <f t="shared" si="6"/>
        <v>0</v>
      </c>
      <c r="T25" s="83"/>
      <c r="U25" s="83"/>
    </row>
    <row r="26" spans="2:21" s="80" customFormat="1" ht="21.75" customHeight="1" hidden="1">
      <c r="B26" s="96"/>
      <c r="C26" s="96"/>
      <c r="D26" s="96"/>
      <c r="E26" s="96"/>
      <c r="F26" s="97" t="s">
        <v>124</v>
      </c>
      <c r="G26" s="98">
        <f t="shared" si="7"/>
        <v>0</v>
      </c>
      <c r="H26" s="98"/>
      <c r="I26" s="82"/>
      <c r="J26" s="82"/>
      <c r="K26" s="82"/>
      <c r="L26" s="85">
        <f t="shared" si="5"/>
        <v>0</v>
      </c>
      <c r="M26" s="85">
        <f t="shared" si="8"/>
        <v>0</v>
      </c>
      <c r="N26" s="82"/>
      <c r="O26" s="82"/>
      <c r="P26" s="82"/>
      <c r="Q26" s="82"/>
      <c r="R26" s="82"/>
      <c r="S26" s="82">
        <f t="shared" si="6"/>
        <v>0</v>
      </c>
      <c r="T26" s="83"/>
      <c r="U26" s="83"/>
    </row>
    <row r="27" spans="2:21" s="80" customFormat="1" ht="35.25" customHeight="1">
      <c r="B27" s="47"/>
      <c r="C27" s="47" t="s">
        <v>450</v>
      </c>
      <c r="D27" s="47" t="s">
        <v>423</v>
      </c>
      <c r="E27" s="47" t="s">
        <v>126</v>
      </c>
      <c r="F27" s="48" t="s">
        <v>424</v>
      </c>
      <c r="G27" s="85">
        <f t="shared" si="7"/>
        <v>0</v>
      </c>
      <c r="H27" s="85"/>
      <c r="I27" s="82"/>
      <c r="J27" s="82"/>
      <c r="K27" s="82"/>
      <c r="L27" s="85">
        <f t="shared" si="5"/>
        <v>63666</v>
      </c>
      <c r="M27" s="85">
        <f t="shared" si="8"/>
        <v>63666</v>
      </c>
      <c r="N27" s="82"/>
      <c r="O27" s="82"/>
      <c r="P27" s="82"/>
      <c r="Q27" s="85">
        <v>63666</v>
      </c>
      <c r="R27" s="82"/>
      <c r="S27" s="82">
        <f t="shared" si="6"/>
        <v>63666</v>
      </c>
      <c r="T27" s="83"/>
      <c r="U27" s="83"/>
    </row>
    <row r="28" spans="2:21" s="80" customFormat="1" ht="21.75" customHeight="1" hidden="1">
      <c r="B28" s="47"/>
      <c r="C28" s="47"/>
      <c r="D28" s="47"/>
      <c r="E28" s="47"/>
      <c r="F28" s="97"/>
      <c r="G28" s="98">
        <f t="shared" si="7"/>
        <v>0</v>
      </c>
      <c r="H28" s="98"/>
      <c r="I28" s="82"/>
      <c r="J28" s="82"/>
      <c r="K28" s="82"/>
      <c r="L28" s="85">
        <f t="shared" si="5"/>
        <v>0</v>
      </c>
      <c r="M28" s="85">
        <f t="shared" si="8"/>
        <v>0</v>
      </c>
      <c r="N28" s="82"/>
      <c r="O28" s="82"/>
      <c r="P28" s="82"/>
      <c r="Q28" s="82"/>
      <c r="R28" s="82"/>
      <c r="S28" s="82">
        <f t="shared" si="6"/>
        <v>0</v>
      </c>
      <c r="T28" s="83"/>
      <c r="U28" s="83"/>
    </row>
    <row r="29" spans="2:21" s="80" customFormat="1" ht="21.75" customHeight="1" hidden="1">
      <c r="B29" s="47"/>
      <c r="C29" s="47" t="s">
        <v>363</v>
      </c>
      <c r="D29" s="47" t="s">
        <v>364</v>
      </c>
      <c r="E29" s="47" t="s">
        <v>32</v>
      </c>
      <c r="F29" s="52" t="s">
        <v>365</v>
      </c>
      <c r="G29" s="85">
        <f t="shared" si="7"/>
        <v>0</v>
      </c>
      <c r="H29" s="85"/>
      <c r="I29" s="82"/>
      <c r="J29" s="82"/>
      <c r="K29" s="82"/>
      <c r="L29" s="85">
        <f t="shared" si="5"/>
        <v>0</v>
      </c>
      <c r="M29" s="85">
        <f t="shared" si="8"/>
        <v>0</v>
      </c>
      <c r="N29" s="82"/>
      <c r="O29" s="82"/>
      <c r="P29" s="82"/>
      <c r="Q29" s="82"/>
      <c r="R29" s="82"/>
      <c r="S29" s="82">
        <f t="shared" si="6"/>
        <v>0</v>
      </c>
      <c r="T29" s="83"/>
      <c r="U29" s="83"/>
    </row>
    <row r="30" spans="2:21" s="80" customFormat="1" ht="21.75" customHeight="1" hidden="1">
      <c r="B30" s="47"/>
      <c r="C30" s="47" t="s">
        <v>426</v>
      </c>
      <c r="D30" s="47" t="s">
        <v>427</v>
      </c>
      <c r="E30" s="47" t="s">
        <v>32</v>
      </c>
      <c r="F30" s="48" t="s">
        <v>428</v>
      </c>
      <c r="G30" s="85">
        <f t="shared" si="7"/>
        <v>0</v>
      </c>
      <c r="H30" s="85"/>
      <c r="I30" s="82"/>
      <c r="J30" s="82"/>
      <c r="K30" s="82"/>
      <c r="L30" s="85">
        <f t="shared" si="5"/>
        <v>0</v>
      </c>
      <c r="M30" s="85">
        <f t="shared" si="8"/>
        <v>0</v>
      </c>
      <c r="N30" s="82"/>
      <c r="O30" s="82"/>
      <c r="P30" s="82"/>
      <c r="Q30" s="82"/>
      <c r="R30" s="82"/>
      <c r="S30" s="82">
        <f t="shared" si="6"/>
        <v>0</v>
      </c>
      <c r="T30" s="83"/>
      <c r="U30" s="83"/>
    </row>
    <row r="31" spans="2:21" s="80" customFormat="1" ht="21.75" customHeight="1" hidden="1">
      <c r="B31" s="63"/>
      <c r="C31" s="63" t="s">
        <v>389</v>
      </c>
      <c r="D31" s="63" t="s">
        <v>390</v>
      </c>
      <c r="E31" s="63" t="s">
        <v>32</v>
      </c>
      <c r="F31" s="48" t="s">
        <v>391</v>
      </c>
      <c r="G31" s="85">
        <f t="shared" si="7"/>
        <v>0</v>
      </c>
      <c r="H31" s="85"/>
      <c r="I31" s="82"/>
      <c r="J31" s="82"/>
      <c r="K31" s="82"/>
      <c r="L31" s="85">
        <f t="shared" si="5"/>
        <v>0</v>
      </c>
      <c r="M31" s="85">
        <f t="shared" si="8"/>
        <v>0</v>
      </c>
      <c r="N31" s="82"/>
      <c r="O31" s="82"/>
      <c r="P31" s="82"/>
      <c r="Q31" s="82"/>
      <c r="R31" s="82"/>
      <c r="S31" s="82">
        <f t="shared" si="6"/>
        <v>0</v>
      </c>
      <c r="T31" s="83"/>
      <c r="U31" s="83"/>
    </row>
    <row r="32" spans="2:21" s="80" customFormat="1" ht="21.75" customHeight="1" hidden="1">
      <c r="B32" s="63"/>
      <c r="C32" s="63" t="s">
        <v>392</v>
      </c>
      <c r="D32" s="63" t="s">
        <v>393</v>
      </c>
      <c r="E32" s="63" t="s">
        <v>32</v>
      </c>
      <c r="F32" s="48" t="s">
        <v>394</v>
      </c>
      <c r="G32" s="85">
        <f t="shared" si="7"/>
        <v>0</v>
      </c>
      <c r="H32" s="85"/>
      <c r="I32" s="85"/>
      <c r="J32" s="85"/>
      <c r="K32" s="85"/>
      <c r="L32" s="85">
        <f t="shared" si="5"/>
        <v>0</v>
      </c>
      <c r="M32" s="85">
        <f t="shared" si="8"/>
        <v>0</v>
      </c>
      <c r="N32" s="82"/>
      <c r="O32" s="82"/>
      <c r="P32" s="82"/>
      <c r="Q32" s="82"/>
      <c r="R32" s="82"/>
      <c r="S32" s="82">
        <f t="shared" si="6"/>
        <v>0</v>
      </c>
      <c r="T32" s="83"/>
      <c r="U32" s="83"/>
    </row>
    <row r="33" spans="2:21" s="80" customFormat="1" ht="15.75" hidden="1">
      <c r="B33" s="63"/>
      <c r="C33" s="63"/>
      <c r="D33" s="63"/>
      <c r="E33" s="63"/>
      <c r="F33" s="48"/>
      <c r="G33" s="85">
        <f t="shared" si="7"/>
        <v>0</v>
      </c>
      <c r="H33" s="85"/>
      <c r="I33" s="85"/>
      <c r="J33" s="85"/>
      <c r="K33" s="85"/>
      <c r="L33" s="85">
        <f t="shared" si="5"/>
        <v>0</v>
      </c>
      <c r="M33" s="85">
        <f t="shared" si="8"/>
        <v>0</v>
      </c>
      <c r="N33" s="82"/>
      <c r="O33" s="82"/>
      <c r="P33" s="82"/>
      <c r="Q33" s="82"/>
      <c r="R33" s="82"/>
      <c r="S33" s="82"/>
      <c r="T33" s="83"/>
      <c r="U33" s="83"/>
    </row>
    <row r="34" spans="2:21" s="80" customFormat="1" ht="15.75" hidden="1">
      <c r="B34" s="47"/>
      <c r="C34" s="47"/>
      <c r="D34" s="47"/>
      <c r="E34" s="47"/>
      <c r="F34" s="52"/>
      <c r="G34" s="85">
        <f t="shared" si="7"/>
        <v>0</v>
      </c>
      <c r="H34" s="85"/>
      <c r="I34" s="85"/>
      <c r="J34" s="85"/>
      <c r="K34" s="85"/>
      <c r="L34" s="85">
        <f t="shared" si="5"/>
        <v>0</v>
      </c>
      <c r="M34" s="85">
        <f t="shared" si="8"/>
        <v>0</v>
      </c>
      <c r="N34" s="82"/>
      <c r="O34" s="82"/>
      <c r="P34" s="82"/>
      <c r="Q34" s="82"/>
      <c r="R34" s="82"/>
      <c r="S34" s="82">
        <f aca="true" t="shared" si="9" ref="S34:S55">G34+L34</f>
        <v>0</v>
      </c>
      <c r="T34" s="83"/>
      <c r="U34" s="83"/>
    </row>
    <row r="35" spans="2:21" s="80" customFormat="1" ht="40.5" customHeight="1" hidden="1">
      <c r="B35" s="47"/>
      <c r="C35" s="47"/>
      <c r="D35" s="47"/>
      <c r="E35" s="47"/>
      <c r="F35" s="92" t="s">
        <v>133</v>
      </c>
      <c r="G35" s="85">
        <f t="shared" si="7"/>
        <v>0</v>
      </c>
      <c r="H35" s="98"/>
      <c r="I35" s="85"/>
      <c r="J35" s="85"/>
      <c r="K35" s="85"/>
      <c r="L35" s="85">
        <f t="shared" si="5"/>
        <v>0</v>
      </c>
      <c r="M35" s="85">
        <f t="shared" si="8"/>
        <v>0</v>
      </c>
      <c r="N35" s="82"/>
      <c r="O35" s="82"/>
      <c r="P35" s="82"/>
      <c r="Q35" s="82"/>
      <c r="R35" s="82"/>
      <c r="S35" s="82">
        <f t="shared" si="9"/>
        <v>0</v>
      </c>
      <c r="T35" s="83"/>
      <c r="U35" s="83"/>
    </row>
    <row r="36" spans="2:21" s="80" customFormat="1" ht="54.75" customHeight="1" hidden="1">
      <c r="B36" s="96"/>
      <c r="C36" s="96"/>
      <c r="D36" s="96"/>
      <c r="E36" s="96"/>
      <c r="F36" s="97" t="s">
        <v>134</v>
      </c>
      <c r="G36" s="85">
        <f t="shared" si="7"/>
        <v>0</v>
      </c>
      <c r="H36" s="98"/>
      <c r="I36" s="82"/>
      <c r="J36" s="82"/>
      <c r="K36" s="82"/>
      <c r="L36" s="85">
        <f t="shared" si="5"/>
        <v>0</v>
      </c>
      <c r="M36" s="85">
        <f t="shared" si="8"/>
        <v>0</v>
      </c>
      <c r="N36" s="82"/>
      <c r="O36" s="82"/>
      <c r="P36" s="82"/>
      <c r="Q36" s="82"/>
      <c r="R36" s="82"/>
      <c r="S36" s="82">
        <f t="shared" si="9"/>
        <v>0</v>
      </c>
      <c r="T36" s="83"/>
      <c r="U36" s="83"/>
    </row>
    <row r="37" spans="2:21" s="80" customFormat="1" ht="31.5" hidden="1">
      <c r="B37" s="63"/>
      <c r="C37" s="63" t="s">
        <v>327</v>
      </c>
      <c r="D37" s="63" t="s">
        <v>328</v>
      </c>
      <c r="E37" s="63" t="s">
        <v>35</v>
      </c>
      <c r="F37" s="99" t="s">
        <v>329</v>
      </c>
      <c r="G37" s="85">
        <f t="shared" si="7"/>
        <v>0</v>
      </c>
      <c r="H37" s="85"/>
      <c r="I37" s="85"/>
      <c r="J37" s="85"/>
      <c r="K37" s="82"/>
      <c r="L37" s="85">
        <f t="shared" si="5"/>
        <v>0</v>
      </c>
      <c r="M37" s="85">
        <f t="shared" si="8"/>
        <v>0</v>
      </c>
      <c r="N37" s="82"/>
      <c r="O37" s="82"/>
      <c r="P37" s="82"/>
      <c r="Q37" s="82"/>
      <c r="R37" s="82"/>
      <c r="S37" s="82">
        <f t="shared" si="9"/>
        <v>0</v>
      </c>
      <c r="T37" s="83"/>
      <c r="U37" s="83"/>
    </row>
    <row r="38" spans="2:21" s="80" customFormat="1" ht="15.75" hidden="1">
      <c r="B38" s="47"/>
      <c r="C38" s="63"/>
      <c r="D38" s="63"/>
      <c r="E38" s="63"/>
      <c r="F38" s="99"/>
      <c r="G38" s="85">
        <f t="shared" si="7"/>
        <v>0</v>
      </c>
      <c r="H38" s="85"/>
      <c r="I38" s="82"/>
      <c r="J38" s="82"/>
      <c r="K38" s="82"/>
      <c r="L38" s="85">
        <f t="shared" si="5"/>
        <v>0</v>
      </c>
      <c r="M38" s="85">
        <f t="shared" si="8"/>
        <v>0</v>
      </c>
      <c r="N38" s="82"/>
      <c r="O38" s="82"/>
      <c r="P38" s="82"/>
      <c r="Q38" s="82"/>
      <c r="R38" s="82"/>
      <c r="S38" s="82">
        <f t="shared" si="9"/>
        <v>0</v>
      </c>
      <c r="T38" s="83"/>
      <c r="U38" s="83"/>
    </row>
    <row r="39" spans="2:21" s="80" customFormat="1" ht="31.5" hidden="1">
      <c r="B39" s="47"/>
      <c r="C39" s="63" t="s">
        <v>352</v>
      </c>
      <c r="D39" s="63" t="s">
        <v>136</v>
      </c>
      <c r="E39" s="63" t="s">
        <v>35</v>
      </c>
      <c r="F39" s="99" t="s">
        <v>510</v>
      </c>
      <c r="G39" s="85">
        <f t="shared" si="7"/>
        <v>0</v>
      </c>
      <c r="H39" s="85"/>
      <c r="I39" s="82"/>
      <c r="J39" s="82"/>
      <c r="K39" s="82"/>
      <c r="L39" s="85"/>
      <c r="M39" s="85">
        <f t="shared" si="8"/>
        <v>0</v>
      </c>
      <c r="N39" s="82"/>
      <c r="O39" s="82"/>
      <c r="P39" s="82"/>
      <c r="Q39" s="82"/>
      <c r="R39" s="82"/>
      <c r="S39" s="82">
        <f t="shared" si="9"/>
        <v>0</v>
      </c>
      <c r="T39" s="83"/>
      <c r="U39" s="83"/>
    </row>
    <row r="40" spans="2:21" s="80" customFormat="1" ht="15.75" hidden="1">
      <c r="B40" s="47"/>
      <c r="C40" s="63" t="s">
        <v>507</v>
      </c>
      <c r="D40" s="63" t="s">
        <v>508</v>
      </c>
      <c r="E40" s="63" t="s">
        <v>35</v>
      </c>
      <c r="F40" s="99" t="s">
        <v>509</v>
      </c>
      <c r="G40" s="85">
        <f t="shared" si="7"/>
        <v>0</v>
      </c>
      <c r="H40" s="85"/>
      <c r="I40" s="85"/>
      <c r="J40" s="85"/>
      <c r="K40" s="82"/>
      <c r="L40" s="85">
        <f>N40+Q40</f>
        <v>0</v>
      </c>
      <c r="M40" s="85">
        <f t="shared" si="8"/>
        <v>0</v>
      </c>
      <c r="N40" s="82"/>
      <c r="O40" s="82"/>
      <c r="P40" s="82"/>
      <c r="Q40" s="82"/>
      <c r="R40" s="82"/>
      <c r="S40" s="82">
        <f t="shared" si="9"/>
        <v>0</v>
      </c>
      <c r="T40" s="83"/>
      <c r="U40" s="83"/>
    </row>
    <row r="41" spans="2:21" s="80" customFormat="1" ht="15.75" hidden="1">
      <c r="B41" s="47"/>
      <c r="C41" s="47" t="s">
        <v>387</v>
      </c>
      <c r="D41" s="47" t="s">
        <v>386</v>
      </c>
      <c r="E41" s="47" t="s">
        <v>219</v>
      </c>
      <c r="F41" s="49" t="s">
        <v>388</v>
      </c>
      <c r="G41" s="85">
        <f t="shared" si="7"/>
        <v>0</v>
      </c>
      <c r="H41" s="85"/>
      <c r="I41" s="85"/>
      <c r="J41" s="85"/>
      <c r="K41" s="82"/>
      <c r="L41" s="85"/>
      <c r="M41" s="85">
        <f t="shared" si="8"/>
        <v>0</v>
      </c>
      <c r="N41" s="82"/>
      <c r="O41" s="82"/>
      <c r="P41" s="82"/>
      <c r="Q41" s="82"/>
      <c r="R41" s="82"/>
      <c r="S41" s="82">
        <f t="shared" si="9"/>
        <v>0</v>
      </c>
      <c r="T41" s="83"/>
      <c r="U41" s="83"/>
    </row>
    <row r="42" spans="2:21" s="80" customFormat="1" ht="19.5" customHeight="1" hidden="1">
      <c r="B42" s="47"/>
      <c r="C42" s="47" t="s">
        <v>353</v>
      </c>
      <c r="D42" s="47" t="s">
        <v>37</v>
      </c>
      <c r="E42" s="47" t="s">
        <v>38</v>
      </c>
      <c r="F42" s="49" t="s">
        <v>39</v>
      </c>
      <c r="G42" s="85">
        <f t="shared" si="7"/>
        <v>0</v>
      </c>
      <c r="H42" s="85"/>
      <c r="I42" s="85"/>
      <c r="J42" s="85"/>
      <c r="K42" s="82"/>
      <c r="L42" s="85">
        <f>N42+Q42</f>
        <v>0</v>
      </c>
      <c r="M42" s="85">
        <f t="shared" si="8"/>
        <v>0</v>
      </c>
      <c r="N42" s="82"/>
      <c r="O42" s="82"/>
      <c r="P42" s="82"/>
      <c r="Q42" s="82"/>
      <c r="R42" s="82"/>
      <c r="S42" s="82">
        <f t="shared" si="9"/>
        <v>0</v>
      </c>
      <c r="T42" s="83"/>
      <c r="U42" s="83"/>
    </row>
    <row r="43" spans="2:21" s="80" customFormat="1" ht="31.5" hidden="1">
      <c r="B43" s="47"/>
      <c r="C43" s="47" t="s">
        <v>354</v>
      </c>
      <c r="D43" s="47" t="s">
        <v>286</v>
      </c>
      <c r="E43" s="47" t="s">
        <v>38</v>
      </c>
      <c r="F43" s="48" t="s">
        <v>287</v>
      </c>
      <c r="G43" s="85">
        <f t="shared" si="7"/>
        <v>0</v>
      </c>
      <c r="H43" s="85"/>
      <c r="I43" s="85"/>
      <c r="J43" s="85"/>
      <c r="K43" s="82"/>
      <c r="L43" s="85">
        <f>N43+Q43</f>
        <v>0</v>
      </c>
      <c r="M43" s="85">
        <f t="shared" si="8"/>
        <v>0</v>
      </c>
      <c r="N43" s="82"/>
      <c r="O43" s="82"/>
      <c r="P43" s="82"/>
      <c r="Q43" s="82"/>
      <c r="R43" s="82"/>
      <c r="S43" s="82">
        <f t="shared" si="9"/>
        <v>0</v>
      </c>
      <c r="T43" s="83"/>
      <c r="U43" s="83"/>
    </row>
    <row r="44" spans="2:21" s="80" customFormat="1" ht="54.75" customHeight="1" hidden="1">
      <c r="B44" s="47"/>
      <c r="C44" s="47" t="s">
        <v>511</v>
      </c>
      <c r="D44" s="47" t="s">
        <v>512</v>
      </c>
      <c r="E44" s="47" t="s">
        <v>513</v>
      </c>
      <c r="F44" s="48" t="s">
        <v>514</v>
      </c>
      <c r="G44" s="85">
        <f t="shared" si="7"/>
        <v>0</v>
      </c>
      <c r="H44" s="85"/>
      <c r="I44" s="85"/>
      <c r="J44" s="85"/>
      <c r="K44" s="82"/>
      <c r="L44" s="85">
        <f>N44+Q44</f>
        <v>0</v>
      </c>
      <c r="M44" s="85">
        <f t="shared" si="8"/>
        <v>0</v>
      </c>
      <c r="N44" s="82"/>
      <c r="O44" s="82"/>
      <c r="P44" s="82"/>
      <c r="Q44" s="85"/>
      <c r="R44" s="82"/>
      <c r="S44" s="82">
        <f t="shared" si="9"/>
        <v>0</v>
      </c>
      <c r="T44" s="83"/>
      <c r="U44" s="83"/>
    </row>
    <row r="45" spans="2:21" s="80" customFormat="1" ht="15.75" hidden="1">
      <c r="B45" s="47"/>
      <c r="C45" s="47" t="s">
        <v>515</v>
      </c>
      <c r="D45" s="47" t="s">
        <v>516</v>
      </c>
      <c r="E45" s="47" t="s">
        <v>517</v>
      </c>
      <c r="F45" s="48" t="s">
        <v>518</v>
      </c>
      <c r="G45" s="85">
        <f t="shared" si="7"/>
        <v>0</v>
      </c>
      <c r="H45" s="85"/>
      <c r="I45" s="85"/>
      <c r="J45" s="85"/>
      <c r="K45" s="82"/>
      <c r="L45" s="85">
        <f>N45+Q45</f>
        <v>0</v>
      </c>
      <c r="M45" s="85">
        <f t="shared" si="8"/>
        <v>0</v>
      </c>
      <c r="N45" s="82"/>
      <c r="O45" s="82"/>
      <c r="P45" s="82"/>
      <c r="Q45" s="85"/>
      <c r="R45" s="82"/>
      <c r="S45" s="82">
        <f t="shared" si="9"/>
        <v>0</v>
      </c>
      <c r="T45" s="83"/>
      <c r="U45" s="83"/>
    </row>
    <row r="46" spans="2:21" s="80" customFormat="1" ht="17.25" customHeight="1" hidden="1">
      <c r="B46" s="47"/>
      <c r="C46" s="47" t="s">
        <v>358</v>
      </c>
      <c r="D46" s="47" t="s">
        <v>359</v>
      </c>
      <c r="E46" s="47" t="s">
        <v>47</v>
      </c>
      <c r="F46" s="49" t="s">
        <v>385</v>
      </c>
      <c r="G46" s="85">
        <f t="shared" si="7"/>
        <v>0</v>
      </c>
      <c r="H46" s="85"/>
      <c r="I46" s="85"/>
      <c r="J46" s="85"/>
      <c r="K46" s="82"/>
      <c r="L46" s="85">
        <f>N46+Q46</f>
        <v>0</v>
      </c>
      <c r="M46" s="85">
        <f t="shared" si="8"/>
        <v>0</v>
      </c>
      <c r="N46" s="82"/>
      <c r="O46" s="82"/>
      <c r="P46" s="82"/>
      <c r="Q46" s="82"/>
      <c r="R46" s="82"/>
      <c r="S46" s="82">
        <f t="shared" si="9"/>
        <v>0</v>
      </c>
      <c r="T46" s="83"/>
      <c r="U46" s="83"/>
    </row>
    <row r="47" spans="2:21" s="80" customFormat="1" ht="17.25" customHeight="1" hidden="1">
      <c r="B47" s="47"/>
      <c r="C47" s="47" t="s">
        <v>531</v>
      </c>
      <c r="D47" s="87" t="s">
        <v>501</v>
      </c>
      <c r="E47" s="87" t="s">
        <v>384</v>
      </c>
      <c r="F47" s="49" t="s">
        <v>502</v>
      </c>
      <c r="G47" s="85">
        <f t="shared" si="7"/>
        <v>0</v>
      </c>
      <c r="H47" s="85"/>
      <c r="I47" s="85"/>
      <c r="J47" s="85"/>
      <c r="K47" s="82"/>
      <c r="L47" s="85"/>
      <c r="M47" s="85">
        <f t="shared" si="8"/>
        <v>0</v>
      </c>
      <c r="N47" s="82"/>
      <c r="O47" s="82"/>
      <c r="P47" s="82"/>
      <c r="Q47" s="82"/>
      <c r="R47" s="82"/>
      <c r="S47" s="82">
        <f t="shared" si="9"/>
        <v>0</v>
      </c>
      <c r="T47" s="83"/>
      <c r="U47" s="83"/>
    </row>
    <row r="48" spans="2:21" s="80" customFormat="1" ht="15.75" hidden="1">
      <c r="B48" s="47"/>
      <c r="C48" s="47" t="s">
        <v>355</v>
      </c>
      <c r="D48" s="47" t="s">
        <v>356</v>
      </c>
      <c r="E48" s="47" t="s">
        <v>42</v>
      </c>
      <c r="F48" s="49" t="s">
        <v>357</v>
      </c>
      <c r="G48" s="85">
        <f t="shared" si="7"/>
        <v>0</v>
      </c>
      <c r="H48" s="85"/>
      <c r="I48" s="85"/>
      <c r="J48" s="85"/>
      <c r="K48" s="82"/>
      <c r="L48" s="85">
        <f>N48+Q48</f>
        <v>0</v>
      </c>
      <c r="M48" s="85">
        <f t="shared" si="8"/>
        <v>0</v>
      </c>
      <c r="N48" s="82"/>
      <c r="O48" s="82"/>
      <c r="P48" s="82"/>
      <c r="Q48" s="82"/>
      <c r="R48" s="82"/>
      <c r="S48" s="82">
        <f t="shared" si="9"/>
        <v>0</v>
      </c>
      <c r="T48" s="83"/>
      <c r="U48" s="83"/>
    </row>
    <row r="49" spans="2:21" s="80" customFormat="1" ht="31.5" hidden="1">
      <c r="B49" s="100" t="s">
        <v>66</v>
      </c>
      <c r="C49" s="47" t="s">
        <v>519</v>
      </c>
      <c r="D49" s="47" t="s">
        <v>479</v>
      </c>
      <c r="E49" s="47" t="s">
        <v>225</v>
      </c>
      <c r="F49" s="49" t="s">
        <v>478</v>
      </c>
      <c r="G49" s="85">
        <f t="shared" si="7"/>
        <v>0</v>
      </c>
      <c r="H49" s="85"/>
      <c r="I49" s="82"/>
      <c r="J49" s="82"/>
      <c r="K49" s="82"/>
      <c r="L49" s="85">
        <f>N49+Q49</f>
        <v>0</v>
      </c>
      <c r="M49" s="85">
        <f t="shared" si="8"/>
        <v>0</v>
      </c>
      <c r="N49" s="82"/>
      <c r="O49" s="82"/>
      <c r="P49" s="82"/>
      <c r="Q49" s="85"/>
      <c r="R49" s="82"/>
      <c r="S49" s="82">
        <f t="shared" si="9"/>
        <v>0</v>
      </c>
      <c r="T49" s="83"/>
      <c r="U49" s="83"/>
    </row>
    <row r="50" spans="2:21" s="84" customFormat="1" ht="19.5" customHeight="1">
      <c r="B50" s="47"/>
      <c r="C50" s="47" t="s">
        <v>685</v>
      </c>
      <c r="D50" s="47" t="s">
        <v>686</v>
      </c>
      <c r="E50" s="47" t="s">
        <v>384</v>
      </c>
      <c r="F50" s="428" t="s">
        <v>687</v>
      </c>
      <c r="G50" s="85">
        <f t="shared" si="7"/>
        <v>0</v>
      </c>
      <c r="H50" s="85"/>
      <c r="I50" s="85"/>
      <c r="J50" s="82"/>
      <c r="K50" s="82"/>
      <c r="L50" s="85">
        <f>N50+Q50</f>
        <v>250000</v>
      </c>
      <c r="M50" s="85">
        <f t="shared" si="8"/>
        <v>250000</v>
      </c>
      <c r="N50" s="82"/>
      <c r="O50" s="82"/>
      <c r="P50" s="82"/>
      <c r="Q50" s="85">
        <v>250000</v>
      </c>
      <c r="R50" s="82"/>
      <c r="S50" s="82">
        <f t="shared" si="9"/>
        <v>250000</v>
      </c>
      <c r="T50" s="86"/>
      <c r="U50" s="86"/>
    </row>
    <row r="51" spans="2:21" s="80" customFormat="1" ht="16.5" thickBot="1">
      <c r="B51" s="47"/>
      <c r="C51" s="47" t="s">
        <v>683</v>
      </c>
      <c r="D51" s="47" t="s">
        <v>684</v>
      </c>
      <c r="E51" s="47" t="s">
        <v>384</v>
      </c>
      <c r="F51" s="392" t="s">
        <v>688</v>
      </c>
      <c r="G51" s="85">
        <f t="shared" si="7"/>
        <v>0</v>
      </c>
      <c r="H51" s="85"/>
      <c r="I51" s="85"/>
      <c r="J51" s="85"/>
      <c r="K51" s="82"/>
      <c r="L51" s="85">
        <f>N51+Q51</f>
        <v>194591</v>
      </c>
      <c r="M51" s="85">
        <f t="shared" si="8"/>
        <v>194591</v>
      </c>
      <c r="N51" s="82"/>
      <c r="O51" s="82"/>
      <c r="P51" s="82"/>
      <c r="Q51" s="85">
        <v>194591</v>
      </c>
      <c r="R51" s="82"/>
      <c r="S51" s="82">
        <f t="shared" si="9"/>
        <v>194591</v>
      </c>
      <c r="T51" s="83"/>
      <c r="U51" s="83"/>
    </row>
    <row r="52" spans="2:21" s="84" customFormat="1" ht="33" customHeight="1" hidden="1">
      <c r="B52" s="66"/>
      <c r="C52" s="66"/>
      <c r="D52" s="66"/>
      <c r="E52" s="66"/>
      <c r="F52" s="97"/>
      <c r="G52" s="82"/>
      <c r="H52" s="82"/>
      <c r="I52" s="82"/>
      <c r="J52" s="82"/>
      <c r="K52" s="82"/>
      <c r="L52" s="82"/>
      <c r="M52" s="82"/>
      <c r="N52" s="82"/>
      <c r="O52" s="82"/>
      <c r="P52" s="82"/>
      <c r="Q52" s="82"/>
      <c r="R52" s="82"/>
      <c r="S52" s="82">
        <f t="shared" si="9"/>
        <v>0</v>
      </c>
      <c r="T52" s="86"/>
      <c r="U52" s="86"/>
    </row>
    <row r="53" spans="2:21" s="84" customFormat="1" ht="16.5" hidden="1" thickBot="1">
      <c r="B53" s="66"/>
      <c r="C53" s="234"/>
      <c r="D53" s="234"/>
      <c r="E53" s="234"/>
      <c r="F53" s="256"/>
      <c r="G53" s="232"/>
      <c r="H53" s="232"/>
      <c r="I53" s="232"/>
      <c r="J53" s="232"/>
      <c r="K53" s="232"/>
      <c r="L53" s="232"/>
      <c r="M53" s="232"/>
      <c r="N53" s="232"/>
      <c r="O53" s="232"/>
      <c r="P53" s="232"/>
      <c r="Q53" s="232"/>
      <c r="R53" s="232"/>
      <c r="S53" s="232">
        <f t="shared" si="9"/>
        <v>0</v>
      </c>
      <c r="T53" s="86"/>
      <c r="U53" s="86"/>
    </row>
    <row r="54" spans="2:21" s="80" customFormat="1" ht="16.5" thickBot="1">
      <c r="B54" s="236"/>
      <c r="C54" s="250" t="s">
        <v>292</v>
      </c>
      <c r="D54" s="251" t="s">
        <v>291</v>
      </c>
      <c r="E54" s="251"/>
      <c r="F54" s="253" t="s">
        <v>141</v>
      </c>
      <c r="G54" s="243">
        <f aca="true" t="shared" si="10" ref="G54:R54">G55</f>
        <v>-4914</v>
      </c>
      <c r="H54" s="243">
        <f t="shared" si="10"/>
        <v>-4914</v>
      </c>
      <c r="I54" s="243">
        <f t="shared" si="10"/>
        <v>0</v>
      </c>
      <c r="J54" s="243">
        <f t="shared" si="10"/>
        <v>0</v>
      </c>
      <c r="K54" s="243">
        <f t="shared" si="10"/>
        <v>0</v>
      </c>
      <c r="L54" s="243">
        <f t="shared" si="10"/>
        <v>2515905</v>
      </c>
      <c r="M54" s="243">
        <f t="shared" si="10"/>
        <v>2515905</v>
      </c>
      <c r="N54" s="243">
        <f t="shared" si="10"/>
        <v>0</v>
      </c>
      <c r="O54" s="243">
        <f t="shared" si="10"/>
        <v>0</v>
      </c>
      <c r="P54" s="243">
        <f t="shared" si="10"/>
        <v>0</v>
      </c>
      <c r="Q54" s="243">
        <f t="shared" si="10"/>
        <v>2515905</v>
      </c>
      <c r="R54" s="243">
        <f t="shared" si="10"/>
        <v>0</v>
      </c>
      <c r="S54" s="245">
        <f t="shared" si="9"/>
        <v>2510991</v>
      </c>
      <c r="T54" s="83"/>
      <c r="U54" s="83"/>
    </row>
    <row r="55" spans="1:21" s="80" customFormat="1" ht="15.75" hidden="1">
      <c r="A55" s="145" t="s">
        <v>142</v>
      </c>
      <c r="B55" s="66" t="s">
        <v>291</v>
      </c>
      <c r="C55" s="248" t="s">
        <v>305</v>
      </c>
      <c r="D55" s="248"/>
      <c r="E55" s="248"/>
      <c r="F55" s="249" t="s">
        <v>144</v>
      </c>
      <c r="G55" s="233">
        <f>G56+G57+G59+G61+G62+G63+G65+G67+G66</f>
        <v>-4914</v>
      </c>
      <c r="H55" s="233">
        <f>H56+H57+H59+H61+H62+H63+H65+H67+H66</f>
        <v>-4914</v>
      </c>
      <c r="I55" s="233">
        <f>I56+I57+I59+I61+I62+I63+I65+I67+I66</f>
        <v>0</v>
      </c>
      <c r="J55" s="233">
        <f>J56+J57+J59+J61+J62+J63+J65+J67+J66</f>
        <v>0</v>
      </c>
      <c r="K55" s="233">
        <f>K56+K57+K59+K61+K62+K63+K65+K67+K66</f>
        <v>0</v>
      </c>
      <c r="L55" s="233">
        <f aca="true" t="shared" si="11" ref="L55:Q55">L56+L57+L59+L61+L62+L63+L64+L65+L67+L68+L69</f>
        <v>2515905</v>
      </c>
      <c r="M55" s="233">
        <f t="shared" si="11"/>
        <v>2515905</v>
      </c>
      <c r="N55" s="233">
        <f t="shared" si="11"/>
        <v>0</v>
      </c>
      <c r="O55" s="233">
        <f t="shared" si="11"/>
        <v>0</v>
      </c>
      <c r="P55" s="233">
        <f t="shared" si="11"/>
        <v>0</v>
      </c>
      <c r="Q55" s="233">
        <f t="shared" si="11"/>
        <v>2515905</v>
      </c>
      <c r="R55" s="233">
        <f>R56+R57+R59+R61+R62+R63+R64+R65+R67</f>
        <v>0</v>
      </c>
      <c r="S55" s="233">
        <f t="shared" si="9"/>
        <v>2510991</v>
      </c>
      <c r="T55" s="83"/>
      <c r="U55" s="83"/>
    </row>
    <row r="56" spans="2:21" s="80" customFormat="1" ht="19.5" customHeight="1">
      <c r="B56" s="47"/>
      <c r="C56" s="47" t="s">
        <v>293</v>
      </c>
      <c r="D56" s="47" t="s">
        <v>146</v>
      </c>
      <c r="E56" s="47" t="s">
        <v>147</v>
      </c>
      <c r="F56" s="49" t="s">
        <v>294</v>
      </c>
      <c r="G56" s="85">
        <f>H56+K56</f>
        <v>10912</v>
      </c>
      <c r="H56" s="85">
        <v>10912</v>
      </c>
      <c r="I56" s="85"/>
      <c r="J56" s="85"/>
      <c r="K56" s="82"/>
      <c r="L56" s="85">
        <f aca="true" t="shared" si="12" ref="L56:L69">N56+Q56</f>
        <v>28796</v>
      </c>
      <c r="M56" s="85">
        <f>Q56</f>
        <v>28796</v>
      </c>
      <c r="N56" s="85"/>
      <c r="O56" s="82"/>
      <c r="P56" s="82"/>
      <c r="Q56" s="85">
        <v>28796</v>
      </c>
      <c r="R56" s="82"/>
      <c r="S56" s="82">
        <f aca="true" t="shared" si="13" ref="S56:S66">G56+L56</f>
        <v>39708</v>
      </c>
      <c r="T56" s="83"/>
      <c r="U56" s="83"/>
    </row>
    <row r="57" spans="2:21" s="80" customFormat="1" ht="48" thickBot="1">
      <c r="B57" s="47"/>
      <c r="C57" s="47" t="s">
        <v>295</v>
      </c>
      <c r="D57" s="47" t="s">
        <v>149</v>
      </c>
      <c r="E57" s="47" t="s">
        <v>150</v>
      </c>
      <c r="F57" s="49" t="s">
        <v>288</v>
      </c>
      <c r="G57" s="85">
        <f aca="true" t="shared" si="14" ref="G57:G69">H57+K57</f>
        <v>-15826</v>
      </c>
      <c r="H57" s="85">
        <v>-15826</v>
      </c>
      <c r="I57" s="85"/>
      <c r="J57" s="85"/>
      <c r="K57" s="82"/>
      <c r="L57" s="85">
        <f t="shared" si="12"/>
        <v>2487109</v>
      </c>
      <c r="M57" s="85">
        <f>Q57</f>
        <v>2487109</v>
      </c>
      <c r="N57" s="85"/>
      <c r="O57" s="85"/>
      <c r="P57" s="82"/>
      <c r="Q57" s="85">
        <v>2487109</v>
      </c>
      <c r="R57" s="82"/>
      <c r="S57" s="82">
        <f t="shared" si="13"/>
        <v>2471283</v>
      </c>
      <c r="T57" s="83"/>
      <c r="U57" s="83"/>
    </row>
    <row r="58" spans="1:21" s="80" customFormat="1" ht="15.75" hidden="1">
      <c r="A58" s="145" t="s">
        <v>142</v>
      </c>
      <c r="B58" s="47"/>
      <c r="C58" s="100"/>
      <c r="D58" s="100"/>
      <c r="E58" s="100"/>
      <c r="F58" s="92" t="s">
        <v>151</v>
      </c>
      <c r="G58" s="85">
        <f t="shared" si="14"/>
        <v>0</v>
      </c>
      <c r="H58" s="98"/>
      <c r="I58" s="98"/>
      <c r="J58" s="98"/>
      <c r="K58" s="85"/>
      <c r="L58" s="85">
        <f t="shared" si="12"/>
        <v>0</v>
      </c>
      <c r="M58" s="85">
        <f>Q58</f>
        <v>0</v>
      </c>
      <c r="N58" s="85"/>
      <c r="O58" s="85"/>
      <c r="P58" s="85"/>
      <c r="Q58" s="85"/>
      <c r="R58" s="85"/>
      <c r="S58" s="82">
        <f t="shared" si="13"/>
        <v>0</v>
      </c>
      <c r="T58" s="83"/>
      <c r="U58" s="83"/>
    </row>
    <row r="59" spans="1:21" s="101" customFormat="1" ht="50.25" customHeight="1" hidden="1">
      <c r="A59" s="146"/>
      <c r="B59" s="47"/>
      <c r="C59" s="47" t="s">
        <v>296</v>
      </c>
      <c r="D59" s="47" t="s">
        <v>59</v>
      </c>
      <c r="E59" s="47" t="s">
        <v>147</v>
      </c>
      <c r="F59" s="49" t="s">
        <v>429</v>
      </c>
      <c r="G59" s="85">
        <f t="shared" si="14"/>
        <v>0</v>
      </c>
      <c r="H59" s="85"/>
      <c r="I59" s="85"/>
      <c r="J59" s="85"/>
      <c r="K59" s="98"/>
      <c r="L59" s="85">
        <f t="shared" si="12"/>
        <v>0</v>
      </c>
      <c r="M59" s="85">
        <f>Q59</f>
        <v>0</v>
      </c>
      <c r="N59" s="98"/>
      <c r="O59" s="98"/>
      <c r="P59" s="98"/>
      <c r="Q59" s="98"/>
      <c r="R59" s="98"/>
      <c r="S59" s="82">
        <f t="shared" si="13"/>
        <v>0</v>
      </c>
      <c r="T59" s="94"/>
      <c r="U59" s="94"/>
    </row>
    <row r="60" spans="2:21" s="80" customFormat="1" ht="15.75" hidden="1">
      <c r="B60" s="148"/>
      <c r="C60" s="100"/>
      <c r="D60" s="100"/>
      <c r="E60" s="100"/>
      <c r="F60" s="92" t="s">
        <v>151</v>
      </c>
      <c r="G60" s="85">
        <f t="shared" si="14"/>
        <v>0</v>
      </c>
      <c r="H60" s="98"/>
      <c r="I60" s="98"/>
      <c r="J60" s="82"/>
      <c r="K60" s="82"/>
      <c r="L60" s="85">
        <f t="shared" si="12"/>
        <v>0</v>
      </c>
      <c r="M60" s="85">
        <f>Q60</f>
        <v>0</v>
      </c>
      <c r="N60" s="82"/>
      <c r="O60" s="82"/>
      <c r="P60" s="82"/>
      <c r="Q60" s="82"/>
      <c r="R60" s="82"/>
      <c r="S60" s="82">
        <f t="shared" si="13"/>
        <v>0</v>
      </c>
      <c r="T60" s="83"/>
      <c r="U60" s="83"/>
    </row>
    <row r="61" spans="1:21" s="101" customFormat="1" ht="31.5" hidden="1">
      <c r="A61" s="146"/>
      <c r="B61" s="47"/>
      <c r="C61" s="47" t="s">
        <v>297</v>
      </c>
      <c r="D61" s="47" t="s">
        <v>61</v>
      </c>
      <c r="E61" s="47" t="s">
        <v>154</v>
      </c>
      <c r="F61" s="49" t="s">
        <v>155</v>
      </c>
      <c r="G61" s="85">
        <f t="shared" si="14"/>
        <v>0</v>
      </c>
      <c r="H61" s="85"/>
      <c r="I61" s="85"/>
      <c r="J61" s="85"/>
      <c r="K61" s="98"/>
      <c r="L61" s="85">
        <f t="shared" si="12"/>
        <v>0</v>
      </c>
      <c r="M61" s="85">
        <f aca="true" t="shared" si="15" ref="M61:M124">Q61</f>
        <v>0</v>
      </c>
      <c r="N61" s="85"/>
      <c r="O61" s="85"/>
      <c r="P61" s="85"/>
      <c r="Q61" s="98"/>
      <c r="R61" s="98"/>
      <c r="S61" s="82">
        <f t="shared" si="13"/>
        <v>0</v>
      </c>
      <c r="T61" s="94"/>
      <c r="U61" s="94"/>
    </row>
    <row r="62" spans="1:21" s="80" customFormat="1" ht="15.75" hidden="1">
      <c r="A62" s="145" t="s">
        <v>156</v>
      </c>
      <c r="B62" s="47"/>
      <c r="C62" s="47" t="s">
        <v>298</v>
      </c>
      <c r="D62" s="47" t="s">
        <v>299</v>
      </c>
      <c r="E62" s="47" t="s">
        <v>158</v>
      </c>
      <c r="F62" s="49" t="s">
        <v>300</v>
      </c>
      <c r="G62" s="85">
        <f t="shared" si="14"/>
        <v>0</v>
      </c>
      <c r="H62" s="85"/>
      <c r="I62" s="85"/>
      <c r="J62" s="85"/>
      <c r="K62" s="85"/>
      <c r="L62" s="85">
        <f t="shared" si="12"/>
        <v>0</v>
      </c>
      <c r="M62" s="85">
        <f t="shared" si="15"/>
        <v>0</v>
      </c>
      <c r="N62" s="85"/>
      <c r="O62" s="85"/>
      <c r="P62" s="85"/>
      <c r="Q62" s="85"/>
      <c r="R62" s="85"/>
      <c r="S62" s="82">
        <f t="shared" si="13"/>
        <v>0</v>
      </c>
      <c r="T62" s="83"/>
      <c r="U62" s="83"/>
    </row>
    <row r="63" spans="1:21" s="80" customFormat="1" ht="17.25" customHeight="1" hidden="1">
      <c r="A63" s="145" t="s">
        <v>159</v>
      </c>
      <c r="B63" s="53"/>
      <c r="C63" s="47" t="s">
        <v>397</v>
      </c>
      <c r="D63" s="47" t="s">
        <v>396</v>
      </c>
      <c r="E63" s="47" t="s">
        <v>158</v>
      </c>
      <c r="F63" s="49" t="s">
        <v>398</v>
      </c>
      <c r="G63" s="85">
        <f t="shared" si="14"/>
        <v>0</v>
      </c>
      <c r="H63" s="85"/>
      <c r="I63" s="85"/>
      <c r="J63" s="85"/>
      <c r="K63" s="85"/>
      <c r="L63" s="85">
        <f t="shared" si="12"/>
        <v>0</v>
      </c>
      <c r="M63" s="85">
        <f t="shared" si="15"/>
        <v>0</v>
      </c>
      <c r="N63" s="85"/>
      <c r="O63" s="85"/>
      <c r="P63" s="85"/>
      <c r="Q63" s="85"/>
      <c r="R63" s="85"/>
      <c r="S63" s="82">
        <f t="shared" si="13"/>
        <v>0</v>
      </c>
      <c r="T63" s="83"/>
      <c r="U63" s="83"/>
    </row>
    <row r="64" spans="1:21" s="80" customFormat="1" ht="20.25" customHeight="1" hidden="1">
      <c r="A64" s="145" t="s">
        <v>40</v>
      </c>
      <c r="B64" s="47"/>
      <c r="C64" s="47"/>
      <c r="D64" s="47"/>
      <c r="E64" s="47"/>
      <c r="F64" s="92"/>
      <c r="G64" s="98">
        <f t="shared" si="14"/>
        <v>0</v>
      </c>
      <c r="H64" s="98"/>
      <c r="I64" s="98"/>
      <c r="J64" s="85"/>
      <c r="K64" s="85"/>
      <c r="L64" s="85">
        <f t="shared" si="12"/>
        <v>0</v>
      </c>
      <c r="M64" s="85">
        <f t="shared" si="15"/>
        <v>0</v>
      </c>
      <c r="N64" s="85"/>
      <c r="O64" s="85"/>
      <c r="P64" s="85"/>
      <c r="Q64" s="85"/>
      <c r="R64" s="85"/>
      <c r="S64" s="82">
        <f t="shared" si="13"/>
        <v>0</v>
      </c>
      <c r="T64" s="89"/>
      <c r="U64" s="83"/>
    </row>
    <row r="65" spans="2:21" s="80" customFormat="1" ht="15" customHeight="1" hidden="1">
      <c r="B65" s="47"/>
      <c r="C65" s="47" t="s">
        <v>472</v>
      </c>
      <c r="D65" s="47" t="s">
        <v>473</v>
      </c>
      <c r="E65" s="47" t="s">
        <v>158</v>
      </c>
      <c r="F65" s="49" t="s">
        <v>474</v>
      </c>
      <c r="G65" s="85">
        <f t="shared" si="14"/>
        <v>0</v>
      </c>
      <c r="H65" s="85"/>
      <c r="I65" s="85"/>
      <c r="J65" s="85"/>
      <c r="K65" s="82"/>
      <c r="L65" s="85">
        <f t="shared" si="12"/>
        <v>0</v>
      </c>
      <c r="M65" s="85">
        <f t="shared" si="15"/>
        <v>0</v>
      </c>
      <c r="N65" s="82"/>
      <c r="O65" s="82"/>
      <c r="P65" s="82"/>
      <c r="Q65" s="82"/>
      <c r="R65" s="82"/>
      <c r="S65" s="82">
        <f t="shared" si="13"/>
        <v>0</v>
      </c>
      <c r="T65" s="83"/>
      <c r="U65" s="83"/>
    </row>
    <row r="66" spans="2:21" s="80" customFormat="1" ht="26.25" customHeight="1" hidden="1">
      <c r="B66" s="47"/>
      <c r="C66" s="47" t="s">
        <v>430</v>
      </c>
      <c r="D66" s="47" t="s">
        <v>431</v>
      </c>
      <c r="E66" s="47" t="s">
        <v>158</v>
      </c>
      <c r="F66" s="49" t="s">
        <v>432</v>
      </c>
      <c r="G66" s="85">
        <f t="shared" si="14"/>
        <v>0</v>
      </c>
      <c r="H66" s="85"/>
      <c r="I66" s="85"/>
      <c r="J66" s="85"/>
      <c r="K66" s="82"/>
      <c r="L66" s="85"/>
      <c r="M66" s="85">
        <f t="shared" si="15"/>
        <v>0</v>
      </c>
      <c r="N66" s="82"/>
      <c r="O66" s="82"/>
      <c r="P66" s="82"/>
      <c r="Q66" s="82"/>
      <c r="R66" s="82"/>
      <c r="S66" s="82">
        <f t="shared" si="13"/>
        <v>0</v>
      </c>
      <c r="T66" s="83"/>
      <c r="U66" s="83"/>
    </row>
    <row r="67" spans="1:21" s="80" customFormat="1" ht="31.5" hidden="1">
      <c r="A67" s="145" t="s">
        <v>142</v>
      </c>
      <c r="B67" s="47"/>
      <c r="C67" s="47" t="s">
        <v>302</v>
      </c>
      <c r="D67" s="47" t="s">
        <v>289</v>
      </c>
      <c r="E67" s="47" t="s">
        <v>38</v>
      </c>
      <c r="F67" s="49" t="s">
        <v>166</v>
      </c>
      <c r="G67" s="85">
        <f t="shared" si="14"/>
        <v>0</v>
      </c>
      <c r="H67" s="85"/>
      <c r="I67" s="85"/>
      <c r="J67" s="85"/>
      <c r="K67" s="85"/>
      <c r="L67" s="85">
        <f t="shared" si="12"/>
        <v>0</v>
      </c>
      <c r="M67" s="85">
        <f t="shared" si="15"/>
        <v>0</v>
      </c>
      <c r="N67" s="85"/>
      <c r="O67" s="85"/>
      <c r="P67" s="85"/>
      <c r="Q67" s="85"/>
      <c r="R67" s="85"/>
      <c r="S67" s="82">
        <f>G67+L67</f>
        <v>0</v>
      </c>
      <c r="T67" s="83"/>
      <c r="U67" s="83"/>
    </row>
    <row r="68" spans="1:21" s="80" customFormat="1" ht="15.75" hidden="1">
      <c r="A68" s="145"/>
      <c r="B68" s="47"/>
      <c r="C68" s="47" t="s">
        <v>520</v>
      </c>
      <c r="D68" s="47" t="s">
        <v>521</v>
      </c>
      <c r="E68" s="47" t="s">
        <v>522</v>
      </c>
      <c r="F68" s="49" t="s">
        <v>523</v>
      </c>
      <c r="G68" s="85">
        <f t="shared" si="14"/>
        <v>0</v>
      </c>
      <c r="H68" s="85"/>
      <c r="I68" s="85"/>
      <c r="J68" s="85"/>
      <c r="K68" s="85"/>
      <c r="L68" s="85">
        <f t="shared" si="12"/>
        <v>0</v>
      </c>
      <c r="M68" s="85">
        <f t="shared" si="15"/>
        <v>0</v>
      </c>
      <c r="N68" s="85"/>
      <c r="O68" s="85"/>
      <c r="P68" s="85"/>
      <c r="Q68" s="85"/>
      <c r="R68" s="85"/>
      <c r="S68" s="82">
        <f>G68+L68</f>
        <v>0</v>
      </c>
      <c r="T68" s="83"/>
      <c r="U68" s="83"/>
    </row>
    <row r="69" spans="1:21" s="80" customFormat="1" ht="16.5" hidden="1" thickBot="1">
      <c r="A69" s="145"/>
      <c r="B69" s="47"/>
      <c r="C69" s="234" t="s">
        <v>524</v>
      </c>
      <c r="D69" s="234" t="s">
        <v>525</v>
      </c>
      <c r="E69" s="234" t="s">
        <v>522</v>
      </c>
      <c r="F69" s="237" t="s">
        <v>526</v>
      </c>
      <c r="G69" s="230">
        <f t="shared" si="14"/>
        <v>0</v>
      </c>
      <c r="H69" s="230"/>
      <c r="I69" s="230"/>
      <c r="J69" s="230"/>
      <c r="K69" s="230"/>
      <c r="L69" s="230">
        <f t="shared" si="12"/>
        <v>0</v>
      </c>
      <c r="M69" s="230">
        <f t="shared" si="15"/>
        <v>0</v>
      </c>
      <c r="N69" s="230"/>
      <c r="O69" s="230"/>
      <c r="P69" s="230"/>
      <c r="Q69" s="230"/>
      <c r="R69" s="230"/>
      <c r="S69" s="232">
        <f>G69+L69</f>
        <v>0</v>
      </c>
      <c r="T69" s="83"/>
      <c r="U69" s="83"/>
    </row>
    <row r="70" spans="1:21" s="80" customFormat="1" ht="32.25" thickBot="1">
      <c r="A70" s="145" t="s">
        <v>167</v>
      </c>
      <c r="B70" s="236"/>
      <c r="C70" s="240" t="s">
        <v>304</v>
      </c>
      <c r="D70" s="241" t="s">
        <v>62</v>
      </c>
      <c r="E70" s="241"/>
      <c r="F70" s="242" t="s">
        <v>53</v>
      </c>
      <c r="G70" s="243">
        <f aca="true" t="shared" si="16" ref="G70:R70">G71</f>
        <v>60000</v>
      </c>
      <c r="H70" s="243">
        <f t="shared" si="16"/>
        <v>60000</v>
      </c>
      <c r="I70" s="243">
        <f t="shared" si="16"/>
        <v>0</v>
      </c>
      <c r="J70" s="243">
        <f t="shared" si="16"/>
        <v>0</v>
      </c>
      <c r="K70" s="243">
        <f t="shared" si="16"/>
        <v>0</v>
      </c>
      <c r="L70" s="243">
        <f t="shared" si="16"/>
        <v>101604</v>
      </c>
      <c r="M70" s="244">
        <f t="shared" si="15"/>
        <v>101604</v>
      </c>
      <c r="N70" s="243">
        <f t="shared" si="16"/>
        <v>0</v>
      </c>
      <c r="O70" s="243">
        <f t="shared" si="16"/>
        <v>0</v>
      </c>
      <c r="P70" s="243">
        <f t="shared" si="16"/>
        <v>0</v>
      </c>
      <c r="Q70" s="243">
        <f t="shared" si="16"/>
        <v>101604</v>
      </c>
      <c r="R70" s="243">
        <f t="shared" si="16"/>
        <v>0</v>
      </c>
      <c r="S70" s="245">
        <f>G70+L70</f>
        <v>161604</v>
      </c>
      <c r="T70" s="83"/>
      <c r="U70" s="83"/>
    </row>
    <row r="71" spans="1:21" s="80" customFormat="1" ht="31.5" hidden="1">
      <c r="A71" s="145"/>
      <c r="B71" s="66" t="s">
        <v>62</v>
      </c>
      <c r="C71" s="238" t="s">
        <v>303</v>
      </c>
      <c r="D71" s="238"/>
      <c r="E71" s="238"/>
      <c r="F71" s="239" t="s">
        <v>168</v>
      </c>
      <c r="G71" s="233">
        <f>SUM(G72:G111)</f>
        <v>60000</v>
      </c>
      <c r="H71" s="233">
        <f aca="true" t="shared" si="17" ref="H71:R71">SUM(H72:H111)</f>
        <v>60000</v>
      </c>
      <c r="I71" s="233">
        <f t="shared" si="17"/>
        <v>0</v>
      </c>
      <c r="J71" s="233">
        <f t="shared" si="17"/>
        <v>0</v>
      </c>
      <c r="K71" s="233">
        <f t="shared" si="17"/>
        <v>0</v>
      </c>
      <c r="L71" s="233">
        <f>SUM(L72:L125)</f>
        <v>101604</v>
      </c>
      <c r="M71" s="231">
        <f t="shared" si="15"/>
        <v>101604</v>
      </c>
      <c r="N71" s="233">
        <f t="shared" si="17"/>
        <v>0</v>
      </c>
      <c r="O71" s="233">
        <f t="shared" si="17"/>
        <v>0</v>
      </c>
      <c r="P71" s="233">
        <f t="shared" si="17"/>
        <v>0</v>
      </c>
      <c r="Q71" s="233">
        <f>SUM(Q72:Q125)</f>
        <v>101604</v>
      </c>
      <c r="R71" s="233">
        <f t="shared" si="17"/>
        <v>0</v>
      </c>
      <c r="S71" s="233">
        <f>G71+L71</f>
        <v>161604</v>
      </c>
      <c r="T71" s="83"/>
      <c r="U71" s="83"/>
    </row>
    <row r="72" spans="1:21" s="80" customFormat="1" ht="6.75" customHeight="1" hidden="1">
      <c r="A72" s="145" t="s">
        <v>40</v>
      </c>
      <c r="B72" s="47"/>
      <c r="C72" s="63"/>
      <c r="D72" s="63"/>
      <c r="E72" s="63"/>
      <c r="F72" s="49"/>
      <c r="G72" s="85">
        <f>H72+K72</f>
        <v>0</v>
      </c>
      <c r="H72" s="85"/>
      <c r="I72" s="85"/>
      <c r="J72" s="85"/>
      <c r="K72" s="85"/>
      <c r="L72" s="85">
        <f aca="true" t="shared" si="18" ref="L72:L125">N72+Q72</f>
        <v>0</v>
      </c>
      <c r="M72" s="85">
        <f t="shared" si="15"/>
        <v>0</v>
      </c>
      <c r="N72" s="85"/>
      <c r="O72" s="85"/>
      <c r="P72" s="85"/>
      <c r="Q72" s="85"/>
      <c r="R72" s="85"/>
      <c r="S72" s="82">
        <f aca="true" t="shared" si="19" ref="S72:S139">G72+L72</f>
        <v>0</v>
      </c>
      <c r="T72" s="89"/>
      <c r="U72" s="83"/>
    </row>
    <row r="73" spans="1:21" s="80" customFormat="1" ht="6.75" customHeight="1" hidden="1">
      <c r="A73" s="103"/>
      <c r="B73" s="47"/>
      <c r="C73" s="63" t="s">
        <v>340</v>
      </c>
      <c r="D73" s="63" t="s">
        <v>170</v>
      </c>
      <c r="E73" s="63" t="s">
        <v>171</v>
      </c>
      <c r="F73" s="156" t="s">
        <v>341</v>
      </c>
      <c r="G73" s="85">
        <f>H73+K73</f>
        <v>0</v>
      </c>
      <c r="H73" s="85"/>
      <c r="I73" s="85"/>
      <c r="J73" s="85"/>
      <c r="K73" s="85"/>
      <c r="L73" s="85">
        <f t="shared" si="18"/>
        <v>0</v>
      </c>
      <c r="M73" s="85">
        <f t="shared" si="15"/>
        <v>0</v>
      </c>
      <c r="N73" s="85"/>
      <c r="O73" s="85"/>
      <c r="P73" s="85"/>
      <c r="Q73" s="85"/>
      <c r="R73" s="85"/>
      <c r="S73" s="82">
        <f t="shared" si="19"/>
        <v>0</v>
      </c>
      <c r="T73" s="89"/>
      <c r="U73" s="83"/>
    </row>
    <row r="74" spans="1:21" s="80" customFormat="1" ht="6.75" customHeight="1" hidden="1">
      <c r="A74" s="103"/>
      <c r="B74" s="576"/>
      <c r="C74" s="578"/>
      <c r="D74" s="578"/>
      <c r="E74" s="578"/>
      <c r="F74" s="156"/>
      <c r="G74" s="572">
        <f>H74+K74</f>
        <v>0</v>
      </c>
      <c r="H74" s="572"/>
      <c r="I74" s="572"/>
      <c r="J74" s="572"/>
      <c r="K74" s="572"/>
      <c r="L74" s="85">
        <f t="shared" si="18"/>
        <v>0</v>
      </c>
      <c r="M74" s="85">
        <f t="shared" si="15"/>
        <v>0</v>
      </c>
      <c r="N74" s="572"/>
      <c r="O74" s="572"/>
      <c r="P74" s="572"/>
      <c r="Q74" s="572"/>
      <c r="R74" s="572"/>
      <c r="S74" s="574">
        <f t="shared" si="19"/>
        <v>0</v>
      </c>
      <c r="T74" s="89"/>
      <c r="U74" s="83"/>
    </row>
    <row r="75" spans="1:21" s="80" customFormat="1" ht="6.75" customHeight="1" hidden="1">
      <c r="A75" s="103"/>
      <c r="B75" s="577"/>
      <c r="C75" s="579"/>
      <c r="D75" s="579"/>
      <c r="E75" s="579"/>
      <c r="F75" s="158"/>
      <c r="G75" s="573"/>
      <c r="H75" s="573"/>
      <c r="I75" s="573"/>
      <c r="J75" s="573"/>
      <c r="K75" s="573"/>
      <c r="L75" s="85"/>
      <c r="M75" s="85">
        <f t="shared" si="15"/>
        <v>0</v>
      </c>
      <c r="N75" s="573"/>
      <c r="O75" s="573"/>
      <c r="P75" s="573"/>
      <c r="Q75" s="573"/>
      <c r="R75" s="573"/>
      <c r="S75" s="575"/>
      <c r="T75" s="89"/>
      <c r="U75" s="83"/>
    </row>
    <row r="76" spans="1:21" s="80" customFormat="1" ht="15.75" hidden="1">
      <c r="A76" s="103"/>
      <c r="B76" s="47"/>
      <c r="C76" s="63"/>
      <c r="D76" s="63"/>
      <c r="E76" s="63"/>
      <c r="F76" s="157"/>
      <c r="G76" s="85">
        <f>H76+K76</f>
        <v>0</v>
      </c>
      <c r="H76" s="85"/>
      <c r="I76" s="85"/>
      <c r="J76" s="85"/>
      <c r="K76" s="85"/>
      <c r="L76" s="85">
        <f t="shared" si="18"/>
        <v>0</v>
      </c>
      <c r="M76" s="85">
        <f t="shared" si="15"/>
        <v>0</v>
      </c>
      <c r="N76" s="85"/>
      <c r="O76" s="85"/>
      <c r="P76" s="85"/>
      <c r="Q76" s="85"/>
      <c r="R76" s="85"/>
      <c r="S76" s="82">
        <f t="shared" si="19"/>
        <v>0</v>
      </c>
      <c r="T76" s="89"/>
      <c r="U76" s="83"/>
    </row>
    <row r="77" spans="1:21" s="80" customFormat="1" ht="11.25" customHeight="1" hidden="1">
      <c r="A77" s="103"/>
      <c r="B77" s="47"/>
      <c r="C77" s="63"/>
      <c r="D77" s="63"/>
      <c r="E77" s="63"/>
      <c r="F77" s="102"/>
      <c r="G77" s="85">
        <f aca="true" t="shared" si="20" ref="G77:G125">H77+K77</f>
        <v>0</v>
      </c>
      <c r="H77" s="85"/>
      <c r="I77" s="85"/>
      <c r="J77" s="85"/>
      <c r="K77" s="85"/>
      <c r="L77" s="85">
        <f t="shared" si="18"/>
        <v>0</v>
      </c>
      <c r="M77" s="85">
        <f t="shared" si="15"/>
        <v>0</v>
      </c>
      <c r="N77" s="85"/>
      <c r="O77" s="85"/>
      <c r="P77" s="85"/>
      <c r="Q77" s="85"/>
      <c r="R77" s="85"/>
      <c r="S77" s="82">
        <f t="shared" si="19"/>
        <v>0</v>
      </c>
      <c r="T77" s="89"/>
      <c r="U77" s="83"/>
    </row>
    <row r="78" spans="1:21" s="80" customFormat="1" ht="14.25" customHeight="1" hidden="1">
      <c r="A78" s="103"/>
      <c r="B78" s="47"/>
      <c r="C78" s="63"/>
      <c r="D78" s="63"/>
      <c r="E78" s="63"/>
      <c r="F78" s="102"/>
      <c r="G78" s="85">
        <f t="shared" si="20"/>
        <v>0</v>
      </c>
      <c r="H78" s="85"/>
      <c r="I78" s="85"/>
      <c r="J78" s="85"/>
      <c r="K78" s="85"/>
      <c r="L78" s="85">
        <f t="shared" si="18"/>
        <v>0</v>
      </c>
      <c r="M78" s="85">
        <f t="shared" si="15"/>
        <v>0</v>
      </c>
      <c r="N78" s="85"/>
      <c r="O78" s="85"/>
      <c r="P78" s="85"/>
      <c r="Q78" s="85"/>
      <c r="R78" s="85"/>
      <c r="S78" s="82">
        <f t="shared" si="19"/>
        <v>0</v>
      </c>
      <c r="T78" s="89"/>
      <c r="U78" s="83"/>
    </row>
    <row r="79" spans="1:21" s="80" customFormat="1" ht="31.5" hidden="1">
      <c r="A79" s="103"/>
      <c r="B79" s="47"/>
      <c r="C79" s="63" t="s">
        <v>342</v>
      </c>
      <c r="D79" s="63" t="s">
        <v>173</v>
      </c>
      <c r="E79" s="63" t="s">
        <v>59</v>
      </c>
      <c r="F79" s="102" t="s">
        <v>0</v>
      </c>
      <c r="G79" s="85">
        <f t="shared" si="20"/>
        <v>0</v>
      </c>
      <c r="H79" s="85"/>
      <c r="I79" s="85"/>
      <c r="J79" s="85"/>
      <c r="K79" s="85"/>
      <c r="L79" s="85">
        <f t="shared" si="18"/>
        <v>0</v>
      </c>
      <c r="M79" s="85">
        <f t="shared" si="15"/>
        <v>0</v>
      </c>
      <c r="N79" s="85"/>
      <c r="O79" s="85"/>
      <c r="P79" s="85"/>
      <c r="Q79" s="85"/>
      <c r="R79" s="85"/>
      <c r="S79" s="82">
        <f t="shared" si="19"/>
        <v>0</v>
      </c>
      <c r="T79" s="89"/>
      <c r="U79" s="83"/>
    </row>
    <row r="80" spans="1:21" s="80" customFormat="1" ht="31.5" hidden="1">
      <c r="A80" s="103"/>
      <c r="B80" s="47"/>
      <c r="C80" s="63" t="s">
        <v>343</v>
      </c>
      <c r="D80" s="63" t="s">
        <v>176</v>
      </c>
      <c r="E80" s="63" t="s">
        <v>171</v>
      </c>
      <c r="F80" s="102" t="s">
        <v>344</v>
      </c>
      <c r="G80" s="85">
        <f t="shared" si="20"/>
        <v>0</v>
      </c>
      <c r="H80" s="85"/>
      <c r="I80" s="85"/>
      <c r="J80" s="85"/>
      <c r="K80" s="85"/>
      <c r="L80" s="85">
        <f t="shared" si="18"/>
        <v>0</v>
      </c>
      <c r="M80" s="85">
        <f t="shared" si="15"/>
        <v>0</v>
      </c>
      <c r="N80" s="85"/>
      <c r="O80" s="85"/>
      <c r="P80" s="85"/>
      <c r="Q80" s="85"/>
      <c r="R80" s="85"/>
      <c r="S80" s="82">
        <f t="shared" si="19"/>
        <v>0</v>
      </c>
      <c r="T80" s="89"/>
      <c r="U80" s="83"/>
    </row>
    <row r="81" spans="1:21" s="80" customFormat="1" ht="65.25" customHeight="1" hidden="1">
      <c r="A81" s="103"/>
      <c r="B81" s="47"/>
      <c r="C81" s="63" t="s">
        <v>177</v>
      </c>
      <c r="D81" s="63" t="s">
        <v>178</v>
      </c>
      <c r="E81" s="63" t="s">
        <v>171</v>
      </c>
      <c r="F81" s="102" t="s">
        <v>179</v>
      </c>
      <c r="G81" s="85">
        <f t="shared" si="20"/>
        <v>0</v>
      </c>
      <c r="H81" s="85"/>
      <c r="I81" s="85"/>
      <c r="J81" s="85"/>
      <c r="K81" s="85"/>
      <c r="L81" s="85">
        <f t="shared" si="18"/>
        <v>0</v>
      </c>
      <c r="M81" s="85">
        <f t="shared" si="15"/>
        <v>0</v>
      </c>
      <c r="N81" s="85"/>
      <c r="O81" s="85"/>
      <c r="P81" s="85"/>
      <c r="Q81" s="85"/>
      <c r="R81" s="85"/>
      <c r="S81" s="82">
        <f t="shared" si="19"/>
        <v>0</v>
      </c>
      <c r="T81" s="89"/>
      <c r="U81" s="83"/>
    </row>
    <row r="82" spans="1:21" s="80" customFormat="1" ht="15.75" hidden="1">
      <c r="A82" s="103"/>
      <c r="B82" s="47"/>
      <c r="C82" s="63"/>
      <c r="D82" s="63"/>
      <c r="E82" s="63"/>
      <c r="F82" s="102"/>
      <c r="G82" s="85">
        <f t="shared" si="20"/>
        <v>0</v>
      </c>
      <c r="H82" s="85"/>
      <c r="I82" s="85"/>
      <c r="J82" s="85"/>
      <c r="K82" s="85"/>
      <c r="L82" s="85">
        <f t="shared" si="18"/>
        <v>0</v>
      </c>
      <c r="M82" s="85">
        <f t="shared" si="15"/>
        <v>0</v>
      </c>
      <c r="N82" s="85"/>
      <c r="O82" s="85"/>
      <c r="P82" s="85"/>
      <c r="Q82" s="85"/>
      <c r="R82" s="85"/>
      <c r="S82" s="82">
        <f t="shared" si="19"/>
        <v>0</v>
      </c>
      <c r="T82" s="89"/>
      <c r="U82" s="83"/>
    </row>
    <row r="83" spans="1:21" s="80" customFormat="1" ht="15.75" hidden="1">
      <c r="A83" s="103"/>
      <c r="B83" s="47"/>
      <c r="C83" s="63"/>
      <c r="D83" s="63"/>
      <c r="E83" s="63"/>
      <c r="F83" s="102"/>
      <c r="G83" s="85">
        <f t="shared" si="20"/>
        <v>0</v>
      </c>
      <c r="H83" s="85"/>
      <c r="I83" s="85"/>
      <c r="J83" s="85"/>
      <c r="K83" s="85"/>
      <c r="L83" s="85">
        <f t="shared" si="18"/>
        <v>0</v>
      </c>
      <c r="M83" s="85">
        <f t="shared" si="15"/>
        <v>0</v>
      </c>
      <c r="N83" s="85"/>
      <c r="O83" s="85"/>
      <c r="P83" s="85"/>
      <c r="Q83" s="85"/>
      <c r="R83" s="85"/>
      <c r="S83" s="82">
        <f t="shared" si="19"/>
        <v>0</v>
      </c>
      <c r="T83" s="89"/>
      <c r="U83" s="83"/>
    </row>
    <row r="84" spans="1:21" s="80" customFormat="1" ht="15.75" hidden="1">
      <c r="A84" s="103"/>
      <c r="B84" s="47"/>
      <c r="C84" s="63"/>
      <c r="D84" s="63"/>
      <c r="E84" s="63"/>
      <c r="F84" s="102"/>
      <c r="G84" s="85">
        <f t="shared" si="20"/>
        <v>0</v>
      </c>
      <c r="H84" s="85"/>
      <c r="I84" s="85"/>
      <c r="J84" s="85"/>
      <c r="K84" s="85"/>
      <c r="L84" s="85">
        <f t="shared" si="18"/>
        <v>0</v>
      </c>
      <c r="M84" s="85">
        <f t="shared" si="15"/>
        <v>0</v>
      </c>
      <c r="N84" s="85"/>
      <c r="O84" s="85"/>
      <c r="P84" s="85"/>
      <c r="Q84" s="85"/>
      <c r="R84" s="85"/>
      <c r="S84" s="82">
        <f t="shared" si="19"/>
        <v>0</v>
      </c>
      <c r="T84" s="89"/>
      <c r="U84" s="83"/>
    </row>
    <row r="85" spans="1:21" s="80" customFormat="1" ht="31.5" hidden="1">
      <c r="A85" s="103"/>
      <c r="B85" s="47"/>
      <c r="C85" s="63" t="s">
        <v>345</v>
      </c>
      <c r="D85" s="63" t="s">
        <v>178</v>
      </c>
      <c r="E85" s="63" t="s">
        <v>59</v>
      </c>
      <c r="F85" s="102" t="s">
        <v>1</v>
      </c>
      <c r="G85" s="85">
        <f t="shared" si="20"/>
        <v>0</v>
      </c>
      <c r="H85" s="85"/>
      <c r="I85" s="85"/>
      <c r="J85" s="85"/>
      <c r="K85" s="85"/>
      <c r="L85" s="85">
        <f t="shared" si="18"/>
        <v>0</v>
      </c>
      <c r="M85" s="85">
        <f t="shared" si="15"/>
        <v>0</v>
      </c>
      <c r="N85" s="85"/>
      <c r="O85" s="85"/>
      <c r="P85" s="85"/>
      <c r="Q85" s="85"/>
      <c r="R85" s="85"/>
      <c r="S85" s="82">
        <f t="shared" si="19"/>
        <v>0</v>
      </c>
      <c r="T85" s="89"/>
      <c r="U85" s="83"/>
    </row>
    <row r="86" spans="1:21" s="80" customFormat="1" ht="15.75" hidden="1">
      <c r="A86" s="103"/>
      <c r="B86" s="47"/>
      <c r="C86" s="63" t="s">
        <v>527</v>
      </c>
      <c r="D86" s="63" t="s">
        <v>528</v>
      </c>
      <c r="E86" s="63" t="s">
        <v>175</v>
      </c>
      <c r="F86" s="48" t="s">
        <v>184</v>
      </c>
      <c r="G86" s="85">
        <f t="shared" si="20"/>
        <v>0</v>
      </c>
      <c r="H86" s="85"/>
      <c r="I86" s="85"/>
      <c r="J86" s="85"/>
      <c r="K86" s="85"/>
      <c r="L86" s="85">
        <f t="shared" si="18"/>
        <v>0</v>
      </c>
      <c r="M86" s="85">
        <f t="shared" si="15"/>
        <v>0</v>
      </c>
      <c r="N86" s="85"/>
      <c r="O86" s="85"/>
      <c r="P86" s="85"/>
      <c r="Q86" s="85"/>
      <c r="R86" s="85"/>
      <c r="S86" s="82">
        <f t="shared" si="19"/>
        <v>0</v>
      </c>
      <c r="T86" s="89"/>
      <c r="U86" s="83"/>
    </row>
    <row r="87" spans="1:21" s="80" customFormat="1" ht="31.5" hidden="1">
      <c r="A87" s="145" t="s">
        <v>142</v>
      </c>
      <c r="B87" s="47"/>
      <c r="C87" s="63" t="s">
        <v>475</v>
      </c>
      <c r="D87" s="63" t="s">
        <v>476</v>
      </c>
      <c r="E87" s="63" t="s">
        <v>175</v>
      </c>
      <c r="F87" s="48" t="s">
        <v>187</v>
      </c>
      <c r="G87" s="85">
        <f t="shared" si="20"/>
        <v>0</v>
      </c>
      <c r="H87" s="85"/>
      <c r="I87" s="85"/>
      <c r="J87" s="85"/>
      <c r="K87" s="85"/>
      <c r="L87" s="85">
        <f t="shared" si="18"/>
        <v>0</v>
      </c>
      <c r="M87" s="85">
        <f t="shared" si="15"/>
        <v>0</v>
      </c>
      <c r="N87" s="85"/>
      <c r="O87" s="85"/>
      <c r="P87" s="85"/>
      <c r="Q87" s="85"/>
      <c r="R87" s="85"/>
      <c r="S87" s="82">
        <f t="shared" si="19"/>
        <v>0</v>
      </c>
      <c r="T87" s="83"/>
      <c r="U87" s="83"/>
    </row>
    <row r="88" spans="1:21" s="80" customFormat="1" ht="15.75" hidden="1">
      <c r="A88" s="145" t="s">
        <v>167</v>
      </c>
      <c r="B88" s="47"/>
      <c r="C88" s="63" t="s">
        <v>182</v>
      </c>
      <c r="D88" s="63" t="s">
        <v>183</v>
      </c>
      <c r="E88" s="63" t="s">
        <v>175</v>
      </c>
      <c r="F88" s="48" t="s">
        <v>184</v>
      </c>
      <c r="G88" s="85">
        <f t="shared" si="20"/>
        <v>0</v>
      </c>
      <c r="H88" s="85"/>
      <c r="I88" s="85"/>
      <c r="J88" s="85"/>
      <c r="K88" s="85"/>
      <c r="L88" s="85">
        <f t="shared" si="18"/>
        <v>0</v>
      </c>
      <c r="M88" s="85">
        <f t="shared" si="15"/>
        <v>0</v>
      </c>
      <c r="N88" s="85"/>
      <c r="O88" s="85"/>
      <c r="P88" s="85"/>
      <c r="Q88" s="85"/>
      <c r="R88" s="85"/>
      <c r="S88" s="82">
        <f t="shared" si="19"/>
        <v>0</v>
      </c>
      <c r="T88" s="83"/>
      <c r="U88" s="83"/>
    </row>
    <row r="89" spans="1:21" s="80" customFormat="1" ht="31.5" hidden="1">
      <c r="A89" s="145"/>
      <c r="B89" s="47"/>
      <c r="C89" s="63" t="s">
        <v>185</v>
      </c>
      <c r="D89" s="63" t="s">
        <v>186</v>
      </c>
      <c r="E89" s="63" t="s">
        <v>175</v>
      </c>
      <c r="F89" s="48" t="s">
        <v>187</v>
      </c>
      <c r="G89" s="85">
        <f t="shared" si="20"/>
        <v>0</v>
      </c>
      <c r="H89" s="85"/>
      <c r="I89" s="85"/>
      <c r="J89" s="85"/>
      <c r="K89" s="85"/>
      <c r="L89" s="85">
        <f t="shared" si="18"/>
        <v>0</v>
      </c>
      <c r="M89" s="85">
        <f t="shared" si="15"/>
        <v>0</v>
      </c>
      <c r="N89" s="85"/>
      <c r="O89" s="85"/>
      <c r="P89" s="85"/>
      <c r="Q89" s="85"/>
      <c r="R89" s="85"/>
      <c r="S89" s="82">
        <f t="shared" si="19"/>
        <v>0</v>
      </c>
      <c r="T89" s="83"/>
      <c r="U89" s="83"/>
    </row>
    <row r="90" spans="1:21" s="80" customFormat="1" ht="15.75" hidden="1">
      <c r="A90" s="145"/>
      <c r="B90" s="47"/>
      <c r="C90" s="63"/>
      <c r="D90" s="63"/>
      <c r="E90" s="63"/>
      <c r="F90" s="49"/>
      <c r="G90" s="85">
        <f t="shared" si="20"/>
        <v>0</v>
      </c>
      <c r="H90" s="85"/>
      <c r="I90" s="85"/>
      <c r="J90" s="85"/>
      <c r="K90" s="85"/>
      <c r="L90" s="85"/>
      <c r="M90" s="85">
        <f t="shared" si="15"/>
        <v>0</v>
      </c>
      <c r="N90" s="85"/>
      <c r="O90" s="85"/>
      <c r="P90" s="85"/>
      <c r="Q90" s="85"/>
      <c r="R90" s="85"/>
      <c r="S90" s="82"/>
      <c r="T90" s="83"/>
      <c r="U90" s="83"/>
    </row>
    <row r="91" spans="1:21" s="80" customFormat="1" ht="18" customHeight="1" hidden="1">
      <c r="A91" s="145"/>
      <c r="B91" s="47"/>
      <c r="C91" s="63" t="s">
        <v>318</v>
      </c>
      <c r="D91" s="63" t="s">
        <v>188</v>
      </c>
      <c r="E91" s="63" t="s">
        <v>35</v>
      </c>
      <c r="F91" s="48" t="s">
        <v>189</v>
      </c>
      <c r="G91" s="85">
        <f t="shared" si="20"/>
        <v>0</v>
      </c>
      <c r="H91" s="85"/>
      <c r="I91" s="85"/>
      <c r="J91" s="85"/>
      <c r="K91" s="85"/>
      <c r="L91" s="85">
        <f t="shared" si="18"/>
        <v>0</v>
      </c>
      <c r="M91" s="85">
        <f t="shared" si="15"/>
        <v>0</v>
      </c>
      <c r="N91" s="85"/>
      <c r="O91" s="85"/>
      <c r="P91" s="85"/>
      <c r="Q91" s="85"/>
      <c r="R91" s="85"/>
      <c r="S91" s="82">
        <f t="shared" si="19"/>
        <v>0</v>
      </c>
      <c r="T91" s="83"/>
      <c r="U91" s="83"/>
    </row>
    <row r="92" spans="1:21" s="80" customFormat="1" ht="15.75" hidden="1">
      <c r="A92" s="145"/>
      <c r="B92" s="47"/>
      <c r="C92" s="63" t="s">
        <v>319</v>
      </c>
      <c r="D92" s="63" t="s">
        <v>190</v>
      </c>
      <c r="E92" s="63" t="s">
        <v>35</v>
      </c>
      <c r="F92" s="48" t="s">
        <v>320</v>
      </c>
      <c r="G92" s="85">
        <f t="shared" si="20"/>
        <v>0</v>
      </c>
      <c r="H92" s="85"/>
      <c r="I92" s="85"/>
      <c r="J92" s="85"/>
      <c r="K92" s="85"/>
      <c r="L92" s="85">
        <f t="shared" si="18"/>
        <v>0</v>
      </c>
      <c r="M92" s="85">
        <f t="shared" si="15"/>
        <v>0</v>
      </c>
      <c r="N92" s="85"/>
      <c r="O92" s="85"/>
      <c r="P92" s="85"/>
      <c r="Q92" s="85"/>
      <c r="R92" s="85"/>
      <c r="S92" s="82">
        <f t="shared" si="19"/>
        <v>0</v>
      </c>
      <c r="T92" s="83"/>
      <c r="U92" s="83"/>
    </row>
    <row r="93" spans="1:21" s="80" customFormat="1" ht="15.75" hidden="1">
      <c r="A93" s="145"/>
      <c r="B93" s="47"/>
      <c r="C93" s="63" t="s">
        <v>319</v>
      </c>
      <c r="D93" s="63" t="s">
        <v>190</v>
      </c>
      <c r="E93" s="63" t="s">
        <v>35</v>
      </c>
      <c r="F93" s="48" t="s">
        <v>200</v>
      </c>
      <c r="G93" s="85">
        <f t="shared" si="20"/>
        <v>0</v>
      </c>
      <c r="H93" s="85"/>
      <c r="I93" s="85"/>
      <c r="J93" s="85"/>
      <c r="K93" s="85"/>
      <c r="L93" s="85"/>
      <c r="M93" s="85">
        <f t="shared" si="15"/>
        <v>0</v>
      </c>
      <c r="N93" s="85"/>
      <c r="O93" s="85"/>
      <c r="P93" s="85"/>
      <c r="Q93" s="85"/>
      <c r="R93" s="85"/>
      <c r="S93" s="82"/>
      <c r="T93" s="83"/>
      <c r="U93" s="83"/>
    </row>
    <row r="94" spans="1:21" s="80" customFormat="1" ht="15.75" hidden="1">
      <c r="A94" s="145"/>
      <c r="B94" s="47"/>
      <c r="C94" s="63" t="s">
        <v>321</v>
      </c>
      <c r="D94" s="63" t="s">
        <v>191</v>
      </c>
      <c r="E94" s="63" t="s">
        <v>35</v>
      </c>
      <c r="F94" s="48" t="s">
        <v>192</v>
      </c>
      <c r="G94" s="85">
        <f t="shared" si="20"/>
        <v>0</v>
      </c>
      <c r="H94" s="85"/>
      <c r="I94" s="85"/>
      <c r="J94" s="85"/>
      <c r="K94" s="85"/>
      <c r="L94" s="85">
        <f t="shared" si="18"/>
        <v>0</v>
      </c>
      <c r="M94" s="85">
        <f t="shared" si="15"/>
        <v>0</v>
      </c>
      <c r="N94" s="85"/>
      <c r="O94" s="85"/>
      <c r="P94" s="85"/>
      <c r="Q94" s="85"/>
      <c r="R94" s="85"/>
      <c r="S94" s="82">
        <f t="shared" si="19"/>
        <v>0</v>
      </c>
      <c r="T94" s="83"/>
      <c r="U94" s="83"/>
    </row>
    <row r="95" spans="1:21" s="80" customFormat="1" ht="15.75" hidden="1">
      <c r="A95" s="145"/>
      <c r="B95" s="47"/>
      <c r="C95" s="63" t="s">
        <v>322</v>
      </c>
      <c r="D95" s="63" t="s">
        <v>193</v>
      </c>
      <c r="E95" s="63" t="s">
        <v>35</v>
      </c>
      <c r="F95" s="48" t="s">
        <v>194</v>
      </c>
      <c r="G95" s="85">
        <f t="shared" si="20"/>
        <v>0</v>
      </c>
      <c r="H95" s="85"/>
      <c r="I95" s="85"/>
      <c r="J95" s="85"/>
      <c r="K95" s="85"/>
      <c r="L95" s="85">
        <f t="shared" si="18"/>
        <v>0</v>
      </c>
      <c r="M95" s="85">
        <f t="shared" si="15"/>
        <v>0</v>
      </c>
      <c r="N95" s="85"/>
      <c r="O95" s="85"/>
      <c r="P95" s="85"/>
      <c r="Q95" s="85"/>
      <c r="R95" s="85"/>
      <c r="S95" s="82">
        <f t="shared" si="19"/>
        <v>0</v>
      </c>
      <c r="T95" s="83"/>
      <c r="U95" s="83"/>
    </row>
    <row r="96" spans="1:21" s="80" customFormat="1" ht="15.75" hidden="1">
      <c r="A96" s="145"/>
      <c r="B96" s="47"/>
      <c r="C96" s="63" t="s">
        <v>323</v>
      </c>
      <c r="D96" s="63" t="s">
        <v>195</v>
      </c>
      <c r="E96" s="63" t="s">
        <v>35</v>
      </c>
      <c r="F96" s="48" t="s">
        <v>196</v>
      </c>
      <c r="G96" s="85">
        <f t="shared" si="20"/>
        <v>0</v>
      </c>
      <c r="H96" s="85"/>
      <c r="I96" s="85"/>
      <c r="J96" s="85"/>
      <c r="K96" s="85"/>
      <c r="L96" s="85">
        <f t="shared" si="18"/>
        <v>0</v>
      </c>
      <c r="M96" s="85">
        <f t="shared" si="15"/>
        <v>0</v>
      </c>
      <c r="N96" s="85"/>
      <c r="O96" s="85"/>
      <c r="P96" s="85"/>
      <c r="Q96" s="85"/>
      <c r="R96" s="85"/>
      <c r="S96" s="82">
        <f t="shared" si="19"/>
        <v>0</v>
      </c>
      <c r="T96" s="83"/>
      <c r="U96" s="83"/>
    </row>
    <row r="97" spans="1:21" s="80" customFormat="1" ht="18" customHeight="1" hidden="1">
      <c r="A97" s="145"/>
      <c r="B97" s="47"/>
      <c r="C97" s="63" t="s">
        <v>324</v>
      </c>
      <c r="D97" s="63" t="s">
        <v>197</v>
      </c>
      <c r="E97" s="63" t="s">
        <v>35</v>
      </c>
      <c r="F97" s="48" t="s">
        <v>198</v>
      </c>
      <c r="G97" s="85">
        <f t="shared" si="20"/>
        <v>0</v>
      </c>
      <c r="H97" s="85"/>
      <c r="I97" s="85"/>
      <c r="J97" s="85"/>
      <c r="K97" s="85"/>
      <c r="L97" s="85">
        <f t="shared" si="18"/>
        <v>0</v>
      </c>
      <c r="M97" s="85">
        <f t="shared" si="15"/>
        <v>0</v>
      </c>
      <c r="N97" s="85"/>
      <c r="O97" s="85"/>
      <c r="P97" s="85"/>
      <c r="Q97" s="85"/>
      <c r="R97" s="85"/>
      <c r="S97" s="82">
        <f t="shared" si="19"/>
        <v>0</v>
      </c>
      <c r="T97" s="83"/>
      <c r="U97" s="83"/>
    </row>
    <row r="98" spans="1:21" s="80" customFormat="1" ht="31.5" hidden="1">
      <c r="A98" s="145"/>
      <c r="B98" s="47"/>
      <c r="C98" s="63" t="s">
        <v>325</v>
      </c>
      <c r="D98" s="63" t="s">
        <v>199</v>
      </c>
      <c r="E98" s="63" t="s">
        <v>35</v>
      </c>
      <c r="F98" s="48" t="s">
        <v>202</v>
      </c>
      <c r="G98" s="85">
        <f t="shared" si="20"/>
        <v>0</v>
      </c>
      <c r="H98" s="85"/>
      <c r="I98" s="85"/>
      <c r="J98" s="85"/>
      <c r="K98" s="85"/>
      <c r="L98" s="85">
        <f t="shared" si="18"/>
        <v>0</v>
      </c>
      <c r="M98" s="85">
        <f t="shared" si="15"/>
        <v>0</v>
      </c>
      <c r="N98" s="85"/>
      <c r="O98" s="85"/>
      <c r="P98" s="85"/>
      <c r="Q98" s="85"/>
      <c r="R98" s="85"/>
      <c r="S98" s="82">
        <f t="shared" si="19"/>
        <v>0</v>
      </c>
      <c r="T98" s="83"/>
      <c r="U98" s="83"/>
    </row>
    <row r="99" spans="1:21" s="80" customFormat="1" ht="15.75" hidden="1">
      <c r="A99" s="145"/>
      <c r="B99" s="47"/>
      <c r="C99" s="63" t="s">
        <v>326</v>
      </c>
      <c r="D99" s="63" t="s">
        <v>201</v>
      </c>
      <c r="E99" s="63" t="s">
        <v>35</v>
      </c>
      <c r="F99" s="48"/>
      <c r="G99" s="85">
        <f t="shared" si="20"/>
        <v>0</v>
      </c>
      <c r="H99" s="85"/>
      <c r="I99" s="85"/>
      <c r="J99" s="85"/>
      <c r="K99" s="85"/>
      <c r="L99" s="85">
        <f t="shared" si="18"/>
        <v>0</v>
      </c>
      <c r="M99" s="85">
        <f t="shared" si="15"/>
        <v>0</v>
      </c>
      <c r="N99" s="85"/>
      <c r="O99" s="85"/>
      <c r="P99" s="85"/>
      <c r="Q99" s="85"/>
      <c r="R99" s="85"/>
      <c r="S99" s="82">
        <f t="shared" si="19"/>
        <v>0</v>
      </c>
      <c r="T99" s="83"/>
      <c r="U99" s="83"/>
    </row>
    <row r="100" spans="1:21" s="80" customFormat="1" ht="31.5" hidden="1">
      <c r="A100" s="145"/>
      <c r="B100" s="47"/>
      <c r="C100" s="63" t="s">
        <v>435</v>
      </c>
      <c r="D100" s="63" t="s">
        <v>434</v>
      </c>
      <c r="E100" s="63" t="s">
        <v>146</v>
      </c>
      <c r="F100" s="48" t="s">
        <v>436</v>
      </c>
      <c r="G100" s="85">
        <f t="shared" si="20"/>
        <v>0</v>
      </c>
      <c r="H100" s="85"/>
      <c r="I100" s="85"/>
      <c r="J100" s="85"/>
      <c r="K100" s="85"/>
      <c r="L100" s="85">
        <f t="shared" si="18"/>
        <v>0</v>
      </c>
      <c r="M100" s="85">
        <f t="shared" si="15"/>
        <v>0</v>
      </c>
      <c r="N100" s="85"/>
      <c r="O100" s="85"/>
      <c r="P100" s="85"/>
      <c r="Q100" s="85"/>
      <c r="R100" s="85"/>
      <c r="S100" s="82">
        <f t="shared" si="19"/>
        <v>0</v>
      </c>
      <c r="T100" s="83"/>
      <c r="U100" s="83"/>
    </row>
    <row r="101" spans="1:21" s="80" customFormat="1" ht="31.5" hidden="1">
      <c r="A101" s="145"/>
      <c r="B101" s="47"/>
      <c r="C101" s="63" t="s">
        <v>437</v>
      </c>
      <c r="D101" s="63" t="s">
        <v>438</v>
      </c>
      <c r="E101" s="63" t="s">
        <v>146</v>
      </c>
      <c r="F101" s="48" t="s">
        <v>439</v>
      </c>
      <c r="G101" s="85">
        <f t="shared" si="20"/>
        <v>0</v>
      </c>
      <c r="H101" s="85"/>
      <c r="I101" s="85"/>
      <c r="J101" s="85"/>
      <c r="K101" s="85"/>
      <c r="L101" s="85">
        <f t="shared" si="18"/>
        <v>0</v>
      </c>
      <c r="M101" s="85">
        <f t="shared" si="15"/>
        <v>0</v>
      </c>
      <c r="N101" s="85"/>
      <c r="O101" s="85"/>
      <c r="P101" s="85"/>
      <c r="Q101" s="85"/>
      <c r="R101" s="85"/>
      <c r="S101" s="82">
        <f t="shared" si="19"/>
        <v>0</v>
      </c>
      <c r="T101" s="83"/>
      <c r="U101" s="83"/>
    </row>
    <row r="102" spans="1:21" s="80" customFormat="1" ht="31.5" hidden="1">
      <c r="A102" s="145"/>
      <c r="B102" s="47"/>
      <c r="C102" s="63" t="s">
        <v>440</v>
      </c>
      <c r="D102" s="63" t="s">
        <v>441</v>
      </c>
      <c r="E102" s="63" t="s">
        <v>146</v>
      </c>
      <c r="F102" s="48" t="s">
        <v>442</v>
      </c>
      <c r="G102" s="85">
        <f t="shared" si="20"/>
        <v>0</v>
      </c>
      <c r="H102" s="85"/>
      <c r="I102" s="85"/>
      <c r="J102" s="85"/>
      <c r="K102" s="85"/>
      <c r="L102" s="85"/>
      <c r="M102" s="85">
        <f t="shared" si="15"/>
        <v>0</v>
      </c>
      <c r="N102" s="85"/>
      <c r="O102" s="85"/>
      <c r="P102" s="85"/>
      <c r="Q102" s="85"/>
      <c r="R102" s="85"/>
      <c r="S102" s="82">
        <f t="shared" si="19"/>
        <v>0</v>
      </c>
      <c r="T102" s="83"/>
      <c r="U102" s="83"/>
    </row>
    <row r="103" spans="1:21" s="80" customFormat="1" ht="31.5" hidden="1">
      <c r="A103" s="145"/>
      <c r="B103" s="47"/>
      <c r="C103" s="63" t="s">
        <v>443</v>
      </c>
      <c r="D103" s="63" t="s">
        <v>444</v>
      </c>
      <c r="E103" s="63" t="s">
        <v>35</v>
      </c>
      <c r="F103" s="48" t="s">
        <v>445</v>
      </c>
      <c r="G103" s="85">
        <f t="shared" si="20"/>
        <v>0</v>
      </c>
      <c r="H103" s="85"/>
      <c r="I103" s="85"/>
      <c r="J103" s="85"/>
      <c r="K103" s="85"/>
      <c r="L103" s="85"/>
      <c r="M103" s="85">
        <f t="shared" si="15"/>
        <v>0</v>
      </c>
      <c r="N103" s="85"/>
      <c r="O103" s="85"/>
      <c r="P103" s="85"/>
      <c r="Q103" s="85"/>
      <c r="R103" s="85"/>
      <c r="S103" s="82">
        <f t="shared" si="19"/>
        <v>0</v>
      </c>
      <c r="T103" s="83"/>
      <c r="U103" s="83"/>
    </row>
    <row r="104" spans="1:21" s="80" customFormat="1" ht="47.25" hidden="1">
      <c r="A104" s="145"/>
      <c r="B104" s="47"/>
      <c r="C104" s="63" t="s">
        <v>446</v>
      </c>
      <c r="D104" s="63" t="s">
        <v>447</v>
      </c>
      <c r="E104" s="63" t="s">
        <v>146</v>
      </c>
      <c r="F104" s="48" t="s">
        <v>448</v>
      </c>
      <c r="G104" s="85">
        <f t="shared" si="20"/>
        <v>0</v>
      </c>
      <c r="H104" s="85"/>
      <c r="I104" s="85"/>
      <c r="J104" s="85"/>
      <c r="K104" s="85"/>
      <c r="L104" s="85"/>
      <c r="M104" s="85">
        <f t="shared" si="15"/>
        <v>0</v>
      </c>
      <c r="N104" s="85"/>
      <c r="O104" s="85"/>
      <c r="P104" s="85"/>
      <c r="Q104" s="85"/>
      <c r="R104" s="85"/>
      <c r="S104" s="82">
        <f t="shared" si="19"/>
        <v>0</v>
      </c>
      <c r="T104" s="83"/>
      <c r="U104" s="83"/>
    </row>
    <row r="105" spans="1:21" s="80" customFormat="1" ht="31.5" hidden="1">
      <c r="A105" s="145"/>
      <c r="B105" s="47"/>
      <c r="C105" s="63" t="s">
        <v>330</v>
      </c>
      <c r="D105" s="63" t="s">
        <v>204</v>
      </c>
      <c r="E105" s="63" t="s">
        <v>149</v>
      </c>
      <c r="F105" s="49" t="s">
        <v>205</v>
      </c>
      <c r="G105" s="85">
        <f t="shared" si="20"/>
        <v>0</v>
      </c>
      <c r="H105" s="85"/>
      <c r="I105" s="85"/>
      <c r="J105" s="85"/>
      <c r="K105" s="85"/>
      <c r="L105" s="85">
        <f t="shared" si="18"/>
        <v>0</v>
      </c>
      <c r="M105" s="85">
        <f t="shared" si="15"/>
        <v>0</v>
      </c>
      <c r="N105" s="85"/>
      <c r="O105" s="85"/>
      <c r="P105" s="85"/>
      <c r="Q105" s="85"/>
      <c r="R105" s="85"/>
      <c r="S105" s="82">
        <f t="shared" si="19"/>
        <v>0</v>
      </c>
      <c r="T105" s="83"/>
      <c r="U105" s="83"/>
    </row>
    <row r="106" spans="1:21" s="80" customFormat="1" ht="15.75" hidden="1">
      <c r="A106" s="145"/>
      <c r="B106" s="47"/>
      <c r="C106" s="63" t="s">
        <v>331</v>
      </c>
      <c r="D106" s="63" t="s">
        <v>207</v>
      </c>
      <c r="E106" s="63" t="s">
        <v>146</v>
      </c>
      <c r="F106" s="49" t="s">
        <v>410</v>
      </c>
      <c r="G106" s="85">
        <f t="shared" si="20"/>
        <v>0</v>
      </c>
      <c r="H106" s="85"/>
      <c r="I106" s="85"/>
      <c r="J106" s="85"/>
      <c r="K106" s="85"/>
      <c r="L106" s="85">
        <f t="shared" si="18"/>
        <v>0</v>
      </c>
      <c r="M106" s="85">
        <f t="shared" si="15"/>
        <v>0</v>
      </c>
      <c r="N106" s="85"/>
      <c r="O106" s="85"/>
      <c r="P106" s="85"/>
      <c r="Q106" s="85"/>
      <c r="R106" s="85"/>
      <c r="S106" s="82">
        <f t="shared" si="19"/>
        <v>0</v>
      </c>
      <c r="T106" s="83"/>
      <c r="U106" s="83"/>
    </row>
    <row r="107" spans="1:21" s="80" customFormat="1" ht="47.25" hidden="1">
      <c r="A107" s="145"/>
      <c r="B107" s="47"/>
      <c r="C107" s="63" t="s">
        <v>347</v>
      </c>
      <c r="D107" s="63" t="s">
        <v>348</v>
      </c>
      <c r="E107" s="63" t="s">
        <v>35</v>
      </c>
      <c r="F107" s="48" t="s">
        <v>57</v>
      </c>
      <c r="G107" s="85">
        <f t="shared" si="20"/>
        <v>0</v>
      </c>
      <c r="H107" s="85"/>
      <c r="I107" s="85"/>
      <c r="J107" s="85"/>
      <c r="K107" s="85"/>
      <c r="L107" s="85">
        <f t="shared" si="18"/>
        <v>0</v>
      </c>
      <c r="M107" s="85">
        <f t="shared" si="15"/>
        <v>0</v>
      </c>
      <c r="N107" s="85"/>
      <c r="O107" s="85"/>
      <c r="P107" s="85"/>
      <c r="Q107" s="85"/>
      <c r="R107" s="85"/>
      <c r="S107" s="82">
        <f t="shared" si="19"/>
        <v>0</v>
      </c>
      <c r="T107" s="83"/>
      <c r="U107" s="83"/>
    </row>
    <row r="108" spans="1:21" s="80" customFormat="1" ht="52.5" customHeight="1" hidden="1">
      <c r="A108" s="145" t="s">
        <v>142</v>
      </c>
      <c r="B108" s="47"/>
      <c r="C108" s="63" t="s">
        <v>399</v>
      </c>
      <c r="D108" s="63" t="s">
        <v>56</v>
      </c>
      <c r="E108" s="63" t="s">
        <v>146</v>
      </c>
      <c r="F108" s="49" t="s">
        <v>400</v>
      </c>
      <c r="G108" s="85">
        <f t="shared" si="20"/>
        <v>0</v>
      </c>
      <c r="H108" s="85"/>
      <c r="I108" s="85"/>
      <c r="J108" s="85"/>
      <c r="K108" s="85"/>
      <c r="L108" s="85">
        <f t="shared" si="18"/>
        <v>0</v>
      </c>
      <c r="M108" s="85">
        <f t="shared" si="15"/>
        <v>0</v>
      </c>
      <c r="N108" s="85"/>
      <c r="O108" s="85"/>
      <c r="P108" s="85"/>
      <c r="Q108" s="85"/>
      <c r="R108" s="85"/>
      <c r="S108" s="82">
        <f t="shared" si="19"/>
        <v>0</v>
      </c>
      <c r="T108" s="83"/>
      <c r="U108" s="83"/>
    </row>
    <row r="109" spans="1:21" s="80" customFormat="1" ht="49.5" customHeight="1" hidden="1">
      <c r="A109" s="145" t="s">
        <v>209</v>
      </c>
      <c r="B109" s="47"/>
      <c r="C109" s="47" t="s">
        <v>402</v>
      </c>
      <c r="D109" s="47" t="s">
        <v>401</v>
      </c>
      <c r="E109" s="47" t="s">
        <v>59</v>
      </c>
      <c r="F109" s="49" t="s">
        <v>349</v>
      </c>
      <c r="G109" s="85">
        <f t="shared" si="20"/>
        <v>0</v>
      </c>
      <c r="H109" s="85"/>
      <c r="I109" s="85"/>
      <c r="J109" s="85"/>
      <c r="K109" s="85"/>
      <c r="L109" s="85">
        <f t="shared" si="18"/>
        <v>0</v>
      </c>
      <c r="M109" s="85">
        <f t="shared" si="15"/>
        <v>0</v>
      </c>
      <c r="N109" s="85"/>
      <c r="O109" s="85"/>
      <c r="P109" s="85"/>
      <c r="Q109" s="85"/>
      <c r="R109" s="85"/>
      <c r="S109" s="82">
        <f t="shared" si="19"/>
        <v>0</v>
      </c>
      <c r="T109" s="83"/>
      <c r="U109" s="83"/>
    </row>
    <row r="110" spans="1:21" s="80" customFormat="1" ht="110.25" customHeight="1" hidden="1">
      <c r="A110" s="145"/>
      <c r="B110" s="47"/>
      <c r="C110" s="63" t="s">
        <v>350</v>
      </c>
      <c r="D110" s="63" t="s">
        <v>351</v>
      </c>
      <c r="E110" s="63" t="s">
        <v>35</v>
      </c>
      <c r="F110" s="49" t="s">
        <v>433</v>
      </c>
      <c r="G110" s="85">
        <f t="shared" si="20"/>
        <v>0</v>
      </c>
      <c r="H110" s="85"/>
      <c r="I110" s="85"/>
      <c r="J110" s="85"/>
      <c r="K110" s="85"/>
      <c r="L110" s="85"/>
      <c r="M110" s="85">
        <f t="shared" si="15"/>
        <v>0</v>
      </c>
      <c r="N110" s="85"/>
      <c r="O110" s="85"/>
      <c r="P110" s="85"/>
      <c r="Q110" s="85"/>
      <c r="R110" s="85"/>
      <c r="S110" s="82">
        <f t="shared" si="19"/>
        <v>0</v>
      </c>
      <c r="T110" s="83"/>
      <c r="U110" s="83"/>
    </row>
    <row r="111" spans="1:21" s="80" customFormat="1" ht="15.75">
      <c r="A111" s="145"/>
      <c r="B111" s="47"/>
      <c r="C111" s="63" t="s">
        <v>403</v>
      </c>
      <c r="D111" s="63" t="s">
        <v>404</v>
      </c>
      <c r="E111" s="63" t="s">
        <v>61</v>
      </c>
      <c r="F111" s="48" t="s">
        <v>405</v>
      </c>
      <c r="G111" s="85">
        <f t="shared" si="20"/>
        <v>60000</v>
      </c>
      <c r="H111" s="85">
        <f>H113+H114+H115+H116+H117+H118+H119+H121+H120+H122+H123+H112</f>
        <v>60000</v>
      </c>
      <c r="I111" s="85"/>
      <c r="J111" s="85"/>
      <c r="K111" s="85"/>
      <c r="L111" s="85">
        <f t="shared" si="18"/>
        <v>0</v>
      </c>
      <c r="M111" s="85">
        <f t="shared" si="15"/>
        <v>0</v>
      </c>
      <c r="N111" s="85"/>
      <c r="O111" s="85"/>
      <c r="P111" s="85"/>
      <c r="Q111" s="85"/>
      <c r="R111" s="85"/>
      <c r="S111" s="82">
        <f t="shared" si="19"/>
        <v>60000</v>
      </c>
      <c r="T111" s="83"/>
      <c r="U111" s="83"/>
    </row>
    <row r="112" spans="1:21" s="80" customFormat="1" ht="42.75" customHeight="1">
      <c r="A112" s="145"/>
      <c r="B112" s="47"/>
      <c r="C112" s="96"/>
      <c r="D112" s="96"/>
      <c r="E112" s="96"/>
      <c r="F112" s="92" t="s">
        <v>705</v>
      </c>
      <c r="G112" s="85">
        <f t="shared" si="20"/>
        <v>60000</v>
      </c>
      <c r="H112" s="85">
        <v>60000</v>
      </c>
      <c r="I112" s="85"/>
      <c r="J112" s="85"/>
      <c r="K112" s="85"/>
      <c r="L112" s="85">
        <f t="shared" si="18"/>
        <v>0</v>
      </c>
      <c r="M112" s="85">
        <f t="shared" si="15"/>
        <v>0</v>
      </c>
      <c r="N112" s="85"/>
      <c r="O112" s="85"/>
      <c r="P112" s="85"/>
      <c r="Q112" s="85"/>
      <c r="R112" s="85"/>
      <c r="S112" s="82">
        <f t="shared" si="19"/>
        <v>60000</v>
      </c>
      <c r="T112" s="83"/>
      <c r="U112" s="83"/>
    </row>
    <row r="113" spans="1:21" s="80" customFormat="1" ht="31.5" hidden="1">
      <c r="A113" s="145"/>
      <c r="B113" s="47"/>
      <c r="C113" s="96"/>
      <c r="D113" s="96"/>
      <c r="E113" s="96"/>
      <c r="F113" s="92" t="s">
        <v>229</v>
      </c>
      <c r="G113" s="85">
        <f t="shared" si="20"/>
        <v>0</v>
      </c>
      <c r="H113" s="85"/>
      <c r="I113" s="85"/>
      <c r="J113" s="85"/>
      <c r="K113" s="85"/>
      <c r="L113" s="85">
        <f t="shared" si="18"/>
        <v>0</v>
      </c>
      <c r="M113" s="85">
        <f t="shared" si="15"/>
        <v>0</v>
      </c>
      <c r="N113" s="85"/>
      <c r="O113" s="85"/>
      <c r="P113" s="85"/>
      <c r="Q113" s="85"/>
      <c r="R113" s="85"/>
      <c r="S113" s="82">
        <f t="shared" si="19"/>
        <v>0</v>
      </c>
      <c r="T113" s="83"/>
      <c r="U113" s="83"/>
    </row>
    <row r="114" spans="1:21" s="80" customFormat="1" ht="15.75" hidden="1">
      <c r="A114" s="145"/>
      <c r="B114" s="47"/>
      <c r="C114" s="96"/>
      <c r="D114" s="96"/>
      <c r="E114" s="96"/>
      <c r="F114" s="92" t="s">
        <v>230</v>
      </c>
      <c r="G114" s="85">
        <f t="shared" si="20"/>
        <v>0</v>
      </c>
      <c r="H114" s="85"/>
      <c r="I114" s="85"/>
      <c r="J114" s="85"/>
      <c r="K114" s="85"/>
      <c r="L114" s="85">
        <f t="shared" si="18"/>
        <v>0</v>
      </c>
      <c r="M114" s="85">
        <f t="shared" si="15"/>
        <v>0</v>
      </c>
      <c r="N114" s="85"/>
      <c r="O114" s="85"/>
      <c r="P114" s="85"/>
      <c r="Q114" s="85"/>
      <c r="R114" s="85"/>
      <c r="S114" s="82">
        <f t="shared" si="19"/>
        <v>0</v>
      </c>
      <c r="T114" s="83"/>
      <c r="U114" s="83"/>
    </row>
    <row r="115" spans="1:21" s="80" customFormat="1" ht="15.75" hidden="1">
      <c r="A115" s="145"/>
      <c r="B115" s="47"/>
      <c r="C115" s="96"/>
      <c r="D115" s="96"/>
      <c r="E115" s="96"/>
      <c r="F115" s="92" t="s">
        <v>231</v>
      </c>
      <c r="G115" s="85">
        <f t="shared" si="20"/>
        <v>0</v>
      </c>
      <c r="H115" s="85"/>
      <c r="I115" s="85"/>
      <c r="J115" s="85"/>
      <c r="K115" s="85"/>
      <c r="L115" s="85">
        <f t="shared" si="18"/>
        <v>0</v>
      </c>
      <c r="M115" s="85">
        <f t="shared" si="15"/>
        <v>0</v>
      </c>
      <c r="N115" s="85"/>
      <c r="O115" s="85"/>
      <c r="P115" s="85"/>
      <c r="Q115" s="85"/>
      <c r="R115" s="85"/>
      <c r="S115" s="82">
        <f t="shared" si="19"/>
        <v>0</v>
      </c>
      <c r="T115" s="83"/>
      <c r="U115" s="83"/>
    </row>
    <row r="116" spans="1:21" s="80" customFormat="1" ht="15.75" hidden="1">
      <c r="A116" s="145"/>
      <c r="B116" s="47"/>
      <c r="C116" s="96"/>
      <c r="D116" s="96"/>
      <c r="E116" s="96"/>
      <c r="F116" s="92" t="s">
        <v>232</v>
      </c>
      <c r="G116" s="85">
        <f t="shared" si="20"/>
        <v>0</v>
      </c>
      <c r="H116" s="85"/>
      <c r="I116" s="85"/>
      <c r="J116" s="85"/>
      <c r="K116" s="85"/>
      <c r="L116" s="85">
        <f t="shared" si="18"/>
        <v>0</v>
      </c>
      <c r="M116" s="85">
        <f t="shared" si="15"/>
        <v>0</v>
      </c>
      <c r="N116" s="85"/>
      <c r="O116" s="85"/>
      <c r="P116" s="85"/>
      <c r="Q116" s="85"/>
      <c r="R116" s="85"/>
      <c r="S116" s="82">
        <f t="shared" si="19"/>
        <v>0</v>
      </c>
      <c r="T116" s="83"/>
      <c r="U116" s="83"/>
    </row>
    <row r="117" spans="1:21" s="80" customFormat="1" ht="15.75" hidden="1">
      <c r="A117" s="145"/>
      <c r="B117" s="47"/>
      <c r="C117" s="96"/>
      <c r="D117" s="96"/>
      <c r="E117" s="96"/>
      <c r="F117" s="92" t="s">
        <v>233</v>
      </c>
      <c r="G117" s="85">
        <f t="shared" si="20"/>
        <v>0</v>
      </c>
      <c r="H117" s="85"/>
      <c r="I117" s="85"/>
      <c r="J117" s="85"/>
      <c r="K117" s="85"/>
      <c r="L117" s="85">
        <f t="shared" si="18"/>
        <v>0</v>
      </c>
      <c r="M117" s="85">
        <f t="shared" si="15"/>
        <v>0</v>
      </c>
      <c r="N117" s="85"/>
      <c r="O117" s="85"/>
      <c r="P117" s="85"/>
      <c r="Q117" s="85"/>
      <c r="R117" s="85"/>
      <c r="S117" s="82">
        <f t="shared" si="19"/>
        <v>0</v>
      </c>
      <c r="T117" s="83"/>
      <c r="U117" s="83"/>
    </row>
    <row r="118" spans="1:21" s="80" customFormat="1" ht="103.5" customHeight="1" hidden="1">
      <c r="A118" s="145"/>
      <c r="B118" s="47"/>
      <c r="C118" s="96"/>
      <c r="D118" s="96"/>
      <c r="E118" s="96"/>
      <c r="F118" s="92" t="s">
        <v>234</v>
      </c>
      <c r="G118" s="85">
        <f t="shared" si="20"/>
        <v>0</v>
      </c>
      <c r="H118" s="85"/>
      <c r="I118" s="85"/>
      <c r="J118" s="85"/>
      <c r="K118" s="85"/>
      <c r="L118" s="85">
        <f t="shared" si="18"/>
        <v>0</v>
      </c>
      <c r="M118" s="85">
        <f t="shared" si="15"/>
        <v>0</v>
      </c>
      <c r="N118" s="85"/>
      <c r="O118" s="85"/>
      <c r="P118" s="85"/>
      <c r="Q118" s="85"/>
      <c r="R118" s="85"/>
      <c r="S118" s="82">
        <f t="shared" si="19"/>
        <v>0</v>
      </c>
      <c r="T118" s="83"/>
      <c r="U118" s="83"/>
    </row>
    <row r="119" spans="1:21" s="80" customFormat="1" ht="35.25" customHeight="1" hidden="1">
      <c r="A119" s="145"/>
      <c r="B119" s="47"/>
      <c r="C119" s="96"/>
      <c r="D119" s="96"/>
      <c r="E119" s="96"/>
      <c r="F119" s="92" t="s">
        <v>477</v>
      </c>
      <c r="G119" s="85">
        <f t="shared" si="20"/>
        <v>0</v>
      </c>
      <c r="H119" s="85"/>
      <c r="I119" s="85"/>
      <c r="J119" s="85"/>
      <c r="K119" s="85"/>
      <c r="L119" s="85">
        <f t="shared" si="18"/>
        <v>0</v>
      </c>
      <c r="M119" s="85">
        <f t="shared" si="15"/>
        <v>0</v>
      </c>
      <c r="N119" s="85"/>
      <c r="O119" s="85"/>
      <c r="P119" s="85"/>
      <c r="Q119" s="85"/>
      <c r="R119" s="85"/>
      <c r="S119" s="82">
        <f t="shared" si="19"/>
        <v>0</v>
      </c>
      <c r="T119" s="83"/>
      <c r="U119" s="83"/>
    </row>
    <row r="120" spans="1:21" s="80" customFormat="1" ht="39.75" customHeight="1" hidden="1">
      <c r="A120" s="145"/>
      <c r="B120" s="47"/>
      <c r="C120" s="96"/>
      <c r="D120" s="96"/>
      <c r="E120" s="96"/>
      <c r="F120" s="92" t="s">
        <v>489</v>
      </c>
      <c r="G120" s="85">
        <f t="shared" si="20"/>
        <v>0</v>
      </c>
      <c r="H120" s="85"/>
      <c r="I120" s="85"/>
      <c r="J120" s="85"/>
      <c r="K120" s="85"/>
      <c r="L120" s="85">
        <f t="shared" si="18"/>
        <v>0</v>
      </c>
      <c r="M120" s="85">
        <f t="shared" si="15"/>
        <v>0</v>
      </c>
      <c r="N120" s="85"/>
      <c r="O120" s="85"/>
      <c r="P120" s="85"/>
      <c r="Q120" s="85"/>
      <c r="R120" s="85"/>
      <c r="S120" s="82">
        <f t="shared" si="19"/>
        <v>0</v>
      </c>
      <c r="T120" s="83"/>
      <c r="U120" s="83"/>
    </row>
    <row r="121" spans="1:21" s="80" customFormat="1" ht="51" customHeight="1" hidden="1">
      <c r="A121" s="145"/>
      <c r="B121" s="47"/>
      <c r="C121" s="96"/>
      <c r="D121" s="96"/>
      <c r="E121" s="96"/>
      <c r="F121" s="92" t="s">
        <v>372</v>
      </c>
      <c r="G121" s="85">
        <f t="shared" si="20"/>
        <v>0</v>
      </c>
      <c r="H121" s="85"/>
      <c r="I121" s="85"/>
      <c r="J121" s="85"/>
      <c r="K121" s="85"/>
      <c r="L121" s="85">
        <f t="shared" si="18"/>
        <v>0</v>
      </c>
      <c r="M121" s="85">
        <f t="shared" si="15"/>
        <v>0</v>
      </c>
      <c r="N121" s="85"/>
      <c r="O121" s="85"/>
      <c r="P121" s="85"/>
      <c r="Q121" s="85"/>
      <c r="R121" s="85"/>
      <c r="S121" s="82">
        <f t="shared" si="19"/>
        <v>0</v>
      </c>
      <c r="T121" s="83"/>
      <c r="U121" s="83"/>
    </row>
    <row r="122" spans="1:21" s="80" customFormat="1" ht="32.25" customHeight="1" hidden="1">
      <c r="A122" s="145"/>
      <c r="B122" s="47"/>
      <c r="C122" s="96"/>
      <c r="D122" s="96"/>
      <c r="E122" s="96"/>
      <c r="F122" s="92" t="s">
        <v>529</v>
      </c>
      <c r="G122" s="85">
        <f t="shared" si="20"/>
        <v>0</v>
      </c>
      <c r="H122" s="85"/>
      <c r="I122" s="85"/>
      <c r="J122" s="85"/>
      <c r="K122" s="85"/>
      <c r="L122" s="85">
        <f t="shared" si="18"/>
        <v>0</v>
      </c>
      <c r="M122" s="85">
        <f t="shared" si="15"/>
        <v>0</v>
      </c>
      <c r="N122" s="85"/>
      <c r="O122" s="85"/>
      <c r="P122" s="85"/>
      <c r="Q122" s="85"/>
      <c r="R122" s="85"/>
      <c r="S122" s="82">
        <f t="shared" si="19"/>
        <v>0</v>
      </c>
      <c r="T122" s="83"/>
      <c r="U122" s="83"/>
    </row>
    <row r="123" spans="1:21" s="80" customFormat="1" ht="128.25" customHeight="1" hidden="1">
      <c r="A123" s="145"/>
      <c r="B123" s="47"/>
      <c r="C123" s="96"/>
      <c r="D123" s="96"/>
      <c r="E123" s="96"/>
      <c r="F123" s="92" t="s">
        <v>530</v>
      </c>
      <c r="G123" s="85">
        <f t="shared" si="20"/>
        <v>0</v>
      </c>
      <c r="H123" s="85"/>
      <c r="I123" s="85"/>
      <c r="J123" s="85"/>
      <c r="K123" s="85"/>
      <c r="L123" s="85">
        <f t="shared" si="18"/>
        <v>0</v>
      </c>
      <c r="M123" s="85">
        <f t="shared" si="15"/>
        <v>0</v>
      </c>
      <c r="N123" s="85"/>
      <c r="O123" s="85"/>
      <c r="P123" s="85"/>
      <c r="Q123" s="85"/>
      <c r="R123" s="85"/>
      <c r="S123" s="82">
        <f t="shared" si="19"/>
        <v>0</v>
      </c>
      <c r="T123" s="83"/>
      <c r="U123" s="83"/>
    </row>
    <row r="124" spans="1:21" s="80" customFormat="1" ht="69" customHeight="1" hidden="1">
      <c r="A124" s="145"/>
      <c r="B124" s="47"/>
      <c r="C124" s="255"/>
      <c r="D124" s="255"/>
      <c r="E124" s="255"/>
      <c r="F124" s="256" t="s">
        <v>532</v>
      </c>
      <c r="G124" s="85">
        <f t="shared" si="20"/>
        <v>0</v>
      </c>
      <c r="H124" s="85"/>
      <c r="I124" s="230"/>
      <c r="J124" s="230"/>
      <c r="K124" s="230"/>
      <c r="L124" s="85">
        <f t="shared" si="18"/>
        <v>0</v>
      </c>
      <c r="M124" s="85">
        <f t="shared" si="15"/>
        <v>0</v>
      </c>
      <c r="N124" s="230"/>
      <c r="O124" s="230"/>
      <c r="P124" s="230"/>
      <c r="Q124" s="230"/>
      <c r="R124" s="230"/>
      <c r="S124" s="82">
        <f t="shared" si="19"/>
        <v>0</v>
      </c>
      <c r="T124" s="83"/>
      <c r="U124" s="83"/>
    </row>
    <row r="125" spans="1:21" s="80" customFormat="1" ht="23.25" customHeight="1" thickBot="1">
      <c r="A125" s="145"/>
      <c r="B125" s="236"/>
      <c r="C125" s="551" t="s">
        <v>691</v>
      </c>
      <c r="D125" s="483" t="s">
        <v>68</v>
      </c>
      <c r="E125" s="531" t="s">
        <v>522</v>
      </c>
      <c r="F125" s="532" t="s">
        <v>692</v>
      </c>
      <c r="G125" s="85">
        <f t="shared" si="20"/>
        <v>0</v>
      </c>
      <c r="H125" s="85"/>
      <c r="I125" s="550"/>
      <c r="J125" s="550"/>
      <c r="K125" s="550"/>
      <c r="L125" s="85">
        <f t="shared" si="18"/>
        <v>101604</v>
      </c>
      <c r="M125" s="85">
        <f aca="true" t="shared" si="21" ref="M125:M150">Q125</f>
        <v>101604</v>
      </c>
      <c r="N125" s="550"/>
      <c r="O125" s="550"/>
      <c r="P125" s="550"/>
      <c r="Q125" s="550">
        <v>101604</v>
      </c>
      <c r="R125" s="550"/>
      <c r="S125" s="82">
        <f t="shared" si="19"/>
        <v>101604</v>
      </c>
      <c r="T125" s="83"/>
      <c r="U125" s="83"/>
    </row>
    <row r="126" spans="1:21" s="101" customFormat="1" ht="16.5" thickBot="1">
      <c r="A126" s="146"/>
      <c r="B126" s="254"/>
      <c r="C126" s="250" t="s">
        <v>140</v>
      </c>
      <c r="D126" s="251" t="s">
        <v>249</v>
      </c>
      <c r="E126" s="251"/>
      <c r="F126" s="253" t="s">
        <v>211</v>
      </c>
      <c r="G126" s="243">
        <f aca="true" t="shared" si="22" ref="G126:S126">G127</f>
        <v>-100000</v>
      </c>
      <c r="H126" s="243">
        <f>H127</f>
        <v>-100000</v>
      </c>
      <c r="I126" s="243">
        <f>I127</f>
        <v>0</v>
      </c>
      <c r="J126" s="243">
        <f t="shared" si="22"/>
        <v>0</v>
      </c>
      <c r="K126" s="243">
        <f t="shared" si="22"/>
        <v>0</v>
      </c>
      <c r="L126" s="243">
        <f t="shared" si="22"/>
        <v>536593</v>
      </c>
      <c r="M126" s="244">
        <f t="shared" si="21"/>
        <v>536593</v>
      </c>
      <c r="N126" s="243">
        <f t="shared" si="22"/>
        <v>0</v>
      </c>
      <c r="O126" s="243">
        <f t="shared" si="22"/>
        <v>0</v>
      </c>
      <c r="P126" s="243">
        <f t="shared" si="22"/>
        <v>0</v>
      </c>
      <c r="Q126" s="243">
        <f t="shared" si="22"/>
        <v>536593</v>
      </c>
      <c r="R126" s="243">
        <f t="shared" si="22"/>
        <v>0</v>
      </c>
      <c r="S126" s="243">
        <f t="shared" si="22"/>
        <v>436593</v>
      </c>
      <c r="T126" s="94"/>
      <c r="U126" s="94"/>
    </row>
    <row r="127" spans="1:21" s="101" customFormat="1" ht="15.75" hidden="1">
      <c r="A127" s="146"/>
      <c r="B127" s="66" t="s">
        <v>249</v>
      </c>
      <c r="C127" s="248" t="s">
        <v>143</v>
      </c>
      <c r="D127" s="248"/>
      <c r="E127" s="248"/>
      <c r="F127" s="249" t="s">
        <v>212</v>
      </c>
      <c r="G127" s="233">
        <f>G128+G131+G132+G136+G133</f>
        <v>-100000</v>
      </c>
      <c r="H127" s="233">
        <f>H128+H131+H132+H136+H133</f>
        <v>-100000</v>
      </c>
      <c r="I127" s="233">
        <f aca="true" t="shared" si="23" ref="I127:P127">I128+I131+I132+I136</f>
        <v>0</v>
      </c>
      <c r="J127" s="233">
        <f t="shared" si="23"/>
        <v>0</v>
      </c>
      <c r="K127" s="233">
        <f t="shared" si="23"/>
        <v>0</v>
      </c>
      <c r="L127" s="233">
        <f>L128+L131+L132+L136+L133+L135</f>
        <v>536593</v>
      </c>
      <c r="M127" s="231">
        <f t="shared" si="21"/>
        <v>536593</v>
      </c>
      <c r="N127" s="233">
        <f t="shared" si="23"/>
        <v>0</v>
      </c>
      <c r="O127" s="233">
        <f t="shared" si="23"/>
        <v>0</v>
      </c>
      <c r="P127" s="233">
        <f t="shared" si="23"/>
        <v>0</v>
      </c>
      <c r="Q127" s="233">
        <f>Q128+Q131+Q132+Q136+Q133+Q135</f>
        <v>536593</v>
      </c>
      <c r="R127" s="233">
        <f>R128+R131+R132+R136+R133+R135</f>
        <v>0</v>
      </c>
      <c r="S127" s="233">
        <f>S128+S131+S132+S136+S133+S135</f>
        <v>436593</v>
      </c>
      <c r="T127" s="94"/>
      <c r="U127" s="94"/>
    </row>
    <row r="128" spans="1:21" s="101" customFormat="1" ht="31.5">
      <c r="A128" s="201"/>
      <c r="B128" s="47"/>
      <c r="C128" s="47" t="s">
        <v>337</v>
      </c>
      <c r="D128" s="47" t="s">
        <v>338</v>
      </c>
      <c r="E128" s="47" t="s">
        <v>154</v>
      </c>
      <c r="F128" s="48" t="s">
        <v>339</v>
      </c>
      <c r="G128" s="82">
        <f aca="true" t="shared" si="24" ref="G128:S128">G129+G130</f>
        <v>-100000</v>
      </c>
      <c r="H128" s="82">
        <f t="shared" si="24"/>
        <v>-100000</v>
      </c>
      <c r="I128" s="82">
        <f t="shared" si="24"/>
        <v>0</v>
      </c>
      <c r="J128" s="82">
        <f t="shared" si="24"/>
        <v>0</v>
      </c>
      <c r="K128" s="85">
        <f t="shared" si="24"/>
        <v>0</v>
      </c>
      <c r="L128" s="85">
        <f t="shared" si="24"/>
        <v>211211</v>
      </c>
      <c r="M128" s="85">
        <f t="shared" si="21"/>
        <v>211211</v>
      </c>
      <c r="N128" s="82">
        <f t="shared" si="24"/>
        <v>0</v>
      </c>
      <c r="O128" s="82">
        <f t="shared" si="24"/>
        <v>0</v>
      </c>
      <c r="P128" s="82">
        <f t="shared" si="24"/>
        <v>0</v>
      </c>
      <c r="Q128" s="85">
        <f t="shared" si="24"/>
        <v>211211</v>
      </c>
      <c r="R128" s="82">
        <f t="shared" si="24"/>
        <v>0</v>
      </c>
      <c r="S128" s="82">
        <f t="shared" si="24"/>
        <v>111211</v>
      </c>
      <c r="T128" s="94"/>
      <c r="U128" s="94"/>
    </row>
    <row r="129" spans="1:21" s="101" customFormat="1" ht="15.75">
      <c r="A129" s="201"/>
      <c r="B129" s="66"/>
      <c r="C129" s="66"/>
      <c r="D129" s="66"/>
      <c r="E129" s="66"/>
      <c r="F129" s="48" t="s">
        <v>227</v>
      </c>
      <c r="G129" s="85">
        <f aca="true" t="shared" si="25" ref="G129:G136">H129+K129</f>
        <v>-100000</v>
      </c>
      <c r="H129" s="85">
        <v>-100000</v>
      </c>
      <c r="I129" s="85"/>
      <c r="J129" s="85"/>
      <c r="K129" s="85">
        <f>K130+K131</f>
        <v>0</v>
      </c>
      <c r="L129" s="85">
        <f>N129+Q129</f>
        <v>113142</v>
      </c>
      <c r="M129" s="85">
        <f t="shared" si="21"/>
        <v>113142</v>
      </c>
      <c r="N129" s="85"/>
      <c r="O129" s="85"/>
      <c r="P129" s="82"/>
      <c r="Q129" s="85">
        <v>113142</v>
      </c>
      <c r="R129" s="82"/>
      <c r="S129" s="82">
        <f>G129+L129</f>
        <v>13142</v>
      </c>
      <c r="T129" s="94"/>
      <c r="U129" s="94"/>
    </row>
    <row r="130" spans="1:21" s="101" customFormat="1" ht="15.75">
      <c r="A130" s="201"/>
      <c r="B130" s="66"/>
      <c r="C130" s="66"/>
      <c r="D130" s="66"/>
      <c r="E130" s="66"/>
      <c r="F130" s="48" t="s">
        <v>228</v>
      </c>
      <c r="G130" s="85">
        <f t="shared" si="25"/>
        <v>0</v>
      </c>
      <c r="H130" s="85"/>
      <c r="I130" s="85"/>
      <c r="J130" s="85"/>
      <c r="K130" s="85">
        <f>K131+K132</f>
        <v>0</v>
      </c>
      <c r="L130" s="85">
        <f>N130+Q130</f>
        <v>98069</v>
      </c>
      <c r="M130" s="85">
        <f t="shared" si="21"/>
        <v>98069</v>
      </c>
      <c r="N130" s="85"/>
      <c r="O130" s="85"/>
      <c r="P130" s="82"/>
      <c r="Q130" s="85">
        <v>98069</v>
      </c>
      <c r="R130" s="82"/>
      <c r="S130" s="82">
        <f>G130+L130</f>
        <v>98069</v>
      </c>
      <c r="T130" s="94"/>
      <c r="U130" s="94"/>
    </row>
    <row r="131" spans="2:21" s="80" customFormat="1" ht="16.5" customHeight="1" hidden="1">
      <c r="B131" s="149"/>
      <c r="C131" s="47" t="s">
        <v>332</v>
      </c>
      <c r="D131" s="47" t="s">
        <v>333</v>
      </c>
      <c r="E131" s="47" t="s">
        <v>215</v>
      </c>
      <c r="F131" s="48" t="s">
        <v>334</v>
      </c>
      <c r="G131" s="85">
        <f t="shared" si="25"/>
        <v>0</v>
      </c>
      <c r="H131" s="85"/>
      <c r="I131" s="85"/>
      <c r="J131" s="85"/>
      <c r="K131" s="85">
        <f>K132+K133</f>
        <v>0</v>
      </c>
      <c r="L131" s="85">
        <f aca="true" t="shared" si="26" ref="L131:L149">N131+Q131</f>
        <v>0</v>
      </c>
      <c r="M131" s="85">
        <f t="shared" si="21"/>
        <v>0</v>
      </c>
      <c r="N131" s="82"/>
      <c r="O131" s="82"/>
      <c r="P131" s="82"/>
      <c r="Q131" s="85"/>
      <c r="R131" s="82"/>
      <c r="S131" s="82">
        <f t="shared" si="19"/>
        <v>0</v>
      </c>
      <c r="T131" s="83"/>
      <c r="U131" s="83"/>
    </row>
    <row r="132" spans="1:21" s="105" customFormat="1" ht="31.5">
      <c r="A132" s="147"/>
      <c r="B132" s="47"/>
      <c r="C132" s="47" t="s">
        <v>335</v>
      </c>
      <c r="D132" s="47" t="s">
        <v>214</v>
      </c>
      <c r="E132" s="47" t="s">
        <v>217</v>
      </c>
      <c r="F132" s="48" t="s">
        <v>449</v>
      </c>
      <c r="G132" s="85">
        <f t="shared" si="25"/>
        <v>0</v>
      </c>
      <c r="H132" s="85"/>
      <c r="I132" s="85"/>
      <c r="J132" s="85"/>
      <c r="K132" s="85">
        <f>K133+K134</f>
        <v>0</v>
      </c>
      <c r="L132" s="85">
        <f t="shared" si="26"/>
        <v>84443</v>
      </c>
      <c r="M132" s="85">
        <f t="shared" si="21"/>
        <v>84443</v>
      </c>
      <c r="N132" s="85"/>
      <c r="O132" s="85"/>
      <c r="P132" s="85"/>
      <c r="Q132" s="85">
        <v>84443</v>
      </c>
      <c r="R132" s="82"/>
      <c r="S132" s="82">
        <f t="shared" si="19"/>
        <v>84443</v>
      </c>
      <c r="T132" s="104"/>
      <c r="U132" s="104"/>
    </row>
    <row r="133" spans="1:21" s="105" customFormat="1" ht="15.75">
      <c r="A133" s="147"/>
      <c r="B133" s="47"/>
      <c r="C133" s="246" t="s">
        <v>406</v>
      </c>
      <c r="D133" s="246" t="s">
        <v>407</v>
      </c>
      <c r="E133" s="246" t="s">
        <v>219</v>
      </c>
      <c r="F133" s="247" t="s">
        <v>408</v>
      </c>
      <c r="G133" s="85">
        <f t="shared" si="25"/>
        <v>0</v>
      </c>
      <c r="H133" s="85"/>
      <c r="I133" s="85"/>
      <c r="J133" s="85"/>
      <c r="K133" s="85">
        <f>K134+K135</f>
        <v>0</v>
      </c>
      <c r="L133" s="85">
        <f t="shared" si="26"/>
        <v>194582</v>
      </c>
      <c r="M133" s="85">
        <f t="shared" si="21"/>
        <v>194582</v>
      </c>
      <c r="N133" s="85"/>
      <c r="O133" s="85"/>
      <c r="P133" s="85"/>
      <c r="Q133" s="85">
        <v>194582</v>
      </c>
      <c r="R133" s="85">
        <f>R134+R135</f>
        <v>0</v>
      </c>
      <c r="S133" s="82">
        <f t="shared" si="19"/>
        <v>194582</v>
      </c>
      <c r="T133" s="104"/>
      <c r="U133" s="104"/>
    </row>
    <row r="134" spans="1:21" s="105" customFormat="1" ht="16.5" hidden="1">
      <c r="A134" s="147"/>
      <c r="B134" s="47"/>
      <c r="C134" s="47" t="s">
        <v>670</v>
      </c>
      <c r="D134" s="87" t="s">
        <v>501</v>
      </c>
      <c r="E134" s="87" t="s">
        <v>384</v>
      </c>
      <c r="F134" s="49" t="s">
        <v>502</v>
      </c>
      <c r="G134" s="85">
        <f t="shared" si="25"/>
        <v>0</v>
      </c>
      <c r="H134" s="85"/>
      <c r="I134" s="85"/>
      <c r="J134" s="85"/>
      <c r="K134" s="85"/>
      <c r="L134" s="85">
        <f t="shared" si="26"/>
        <v>0</v>
      </c>
      <c r="M134" s="85">
        <f t="shared" si="21"/>
        <v>0</v>
      </c>
      <c r="N134" s="85"/>
      <c r="O134" s="85"/>
      <c r="P134" s="85"/>
      <c r="Q134" s="82"/>
      <c r="R134" s="82"/>
      <c r="S134" s="82">
        <f>G134+L134</f>
        <v>0</v>
      </c>
      <c r="T134" s="104"/>
      <c r="U134" s="104"/>
    </row>
    <row r="135" spans="1:21" s="105" customFormat="1" ht="16.5" thickBot="1">
      <c r="A135" s="106"/>
      <c r="B135" s="47"/>
      <c r="C135" s="63" t="s">
        <v>696</v>
      </c>
      <c r="D135" s="63" t="s">
        <v>697</v>
      </c>
      <c r="E135" s="63" t="s">
        <v>522</v>
      </c>
      <c r="F135" s="428" t="s">
        <v>698</v>
      </c>
      <c r="G135" s="85">
        <f t="shared" si="25"/>
        <v>0</v>
      </c>
      <c r="H135" s="85"/>
      <c r="I135" s="85"/>
      <c r="J135" s="85"/>
      <c r="K135" s="85"/>
      <c r="L135" s="85">
        <f t="shared" si="26"/>
        <v>46357</v>
      </c>
      <c r="M135" s="85">
        <f t="shared" si="21"/>
        <v>46357</v>
      </c>
      <c r="N135" s="85"/>
      <c r="O135" s="85"/>
      <c r="P135" s="85"/>
      <c r="Q135" s="85">
        <v>46357</v>
      </c>
      <c r="R135" s="82"/>
      <c r="S135" s="82">
        <f>G135+L135</f>
        <v>46357</v>
      </c>
      <c r="T135" s="104"/>
      <c r="U135" s="104"/>
    </row>
    <row r="136" spans="2:21" s="105" customFormat="1" ht="16.5" hidden="1" thickBot="1">
      <c r="B136" s="149"/>
      <c r="C136" s="246" t="s">
        <v>700</v>
      </c>
      <c r="D136" s="246" t="s">
        <v>684</v>
      </c>
      <c r="E136" s="246" t="s">
        <v>384</v>
      </c>
      <c r="F136" s="392" t="s">
        <v>688</v>
      </c>
      <c r="G136" s="230">
        <f t="shared" si="25"/>
        <v>0</v>
      </c>
      <c r="H136" s="230"/>
      <c r="I136" s="230"/>
      <c r="J136" s="230"/>
      <c r="K136" s="230"/>
      <c r="L136" s="230">
        <f t="shared" si="26"/>
        <v>0</v>
      </c>
      <c r="M136" s="230">
        <f t="shared" si="21"/>
        <v>0</v>
      </c>
      <c r="N136" s="232"/>
      <c r="O136" s="232"/>
      <c r="P136" s="232"/>
      <c r="Q136" s="230"/>
      <c r="R136" s="232"/>
      <c r="S136" s="232">
        <f t="shared" si="19"/>
        <v>0</v>
      </c>
      <c r="T136" s="104"/>
      <c r="U136" s="104"/>
    </row>
    <row r="137" spans="1:21" s="80" customFormat="1" ht="16.5" hidden="1" thickBot="1">
      <c r="A137" s="145"/>
      <c r="B137" s="236"/>
      <c r="C137" s="250" t="s">
        <v>534</v>
      </c>
      <c r="D137" s="251" t="s">
        <v>533</v>
      </c>
      <c r="E137" s="252"/>
      <c r="F137" s="253" t="s">
        <v>552</v>
      </c>
      <c r="G137" s="243">
        <f>G138</f>
        <v>0</v>
      </c>
      <c r="H137" s="243">
        <f aca="true" t="shared" si="27" ref="H137:R138">H138</f>
        <v>0</v>
      </c>
      <c r="I137" s="243">
        <f t="shared" si="27"/>
        <v>0</v>
      </c>
      <c r="J137" s="243">
        <f t="shared" si="27"/>
        <v>0</v>
      </c>
      <c r="K137" s="243">
        <f t="shared" si="27"/>
        <v>0</v>
      </c>
      <c r="L137" s="244">
        <f t="shared" si="26"/>
        <v>0</v>
      </c>
      <c r="M137" s="244">
        <f t="shared" si="21"/>
        <v>0</v>
      </c>
      <c r="N137" s="243">
        <f t="shared" si="27"/>
        <v>0</v>
      </c>
      <c r="O137" s="243">
        <f t="shared" si="27"/>
        <v>0</v>
      </c>
      <c r="P137" s="243">
        <f t="shared" si="27"/>
        <v>0</v>
      </c>
      <c r="Q137" s="243">
        <f t="shared" si="27"/>
        <v>0</v>
      </c>
      <c r="R137" s="243">
        <f t="shared" si="27"/>
        <v>0</v>
      </c>
      <c r="S137" s="245">
        <f t="shared" si="19"/>
        <v>0</v>
      </c>
      <c r="T137" s="83"/>
      <c r="U137" s="83"/>
    </row>
    <row r="138" spans="1:21" s="80" customFormat="1" ht="15.75" hidden="1">
      <c r="A138" s="145"/>
      <c r="B138" s="66" t="s">
        <v>251</v>
      </c>
      <c r="C138" s="248" t="s">
        <v>535</v>
      </c>
      <c r="D138" s="235"/>
      <c r="E138" s="235"/>
      <c r="F138" s="249" t="s">
        <v>64</v>
      </c>
      <c r="G138" s="233">
        <f>G139</f>
        <v>0</v>
      </c>
      <c r="H138" s="233">
        <f t="shared" si="27"/>
        <v>0</v>
      </c>
      <c r="I138" s="233">
        <f t="shared" si="27"/>
        <v>0</v>
      </c>
      <c r="J138" s="233">
        <f t="shared" si="27"/>
        <v>0</v>
      </c>
      <c r="K138" s="233">
        <f t="shared" si="27"/>
        <v>0</v>
      </c>
      <c r="L138" s="231">
        <f t="shared" si="26"/>
        <v>0</v>
      </c>
      <c r="M138" s="231">
        <f t="shared" si="21"/>
        <v>0</v>
      </c>
      <c r="N138" s="233">
        <f t="shared" si="27"/>
        <v>0</v>
      </c>
      <c r="O138" s="233">
        <f t="shared" si="27"/>
        <v>0</v>
      </c>
      <c r="P138" s="233">
        <f t="shared" si="27"/>
        <v>0</v>
      </c>
      <c r="Q138" s="233">
        <f t="shared" si="27"/>
        <v>0</v>
      </c>
      <c r="R138" s="233">
        <f t="shared" si="27"/>
        <v>0</v>
      </c>
      <c r="S138" s="233">
        <f t="shared" si="19"/>
        <v>0</v>
      </c>
      <c r="T138" s="83"/>
      <c r="U138" s="83"/>
    </row>
    <row r="139" spans="1:21" s="80" customFormat="1" ht="16.5" hidden="1" thickBot="1">
      <c r="A139" s="145"/>
      <c r="B139" s="47" t="s">
        <v>252</v>
      </c>
      <c r="C139" s="234" t="s">
        <v>536</v>
      </c>
      <c r="D139" s="234" t="s">
        <v>537</v>
      </c>
      <c r="E139" s="234" t="s">
        <v>69</v>
      </c>
      <c r="F139" s="237" t="s">
        <v>538</v>
      </c>
      <c r="G139" s="230">
        <f>H139+K139</f>
        <v>0</v>
      </c>
      <c r="H139" s="230"/>
      <c r="I139" s="230"/>
      <c r="J139" s="230"/>
      <c r="K139" s="230"/>
      <c r="L139" s="230">
        <f t="shared" si="26"/>
        <v>0</v>
      </c>
      <c r="M139" s="230">
        <f t="shared" si="21"/>
        <v>0</v>
      </c>
      <c r="N139" s="230"/>
      <c r="O139" s="230"/>
      <c r="P139" s="230"/>
      <c r="Q139" s="230"/>
      <c r="R139" s="230"/>
      <c r="S139" s="232">
        <f t="shared" si="19"/>
        <v>0</v>
      </c>
      <c r="T139" s="83"/>
      <c r="U139" s="83"/>
    </row>
    <row r="140" spans="1:21" s="80" customFormat="1" ht="17.25" customHeight="1" thickBot="1">
      <c r="A140" s="145"/>
      <c r="B140" s="236"/>
      <c r="C140" s="250" t="s">
        <v>367</v>
      </c>
      <c r="D140" s="251" t="s">
        <v>366</v>
      </c>
      <c r="E140" s="252"/>
      <c r="F140" s="253" t="s">
        <v>220</v>
      </c>
      <c r="G140" s="243">
        <f aca="true" t="shared" si="28" ref="G140:R140">G141</f>
        <v>-1333436</v>
      </c>
      <c r="H140" s="243">
        <f t="shared" si="28"/>
        <v>0</v>
      </c>
      <c r="I140" s="243">
        <f t="shared" si="28"/>
        <v>0</v>
      </c>
      <c r="J140" s="243">
        <f t="shared" si="28"/>
        <v>0</v>
      </c>
      <c r="K140" s="243">
        <f t="shared" si="28"/>
        <v>0</v>
      </c>
      <c r="L140" s="244">
        <f t="shared" si="26"/>
        <v>298011</v>
      </c>
      <c r="M140" s="244">
        <f t="shared" si="21"/>
        <v>298011</v>
      </c>
      <c r="N140" s="243">
        <f t="shared" si="28"/>
        <v>0</v>
      </c>
      <c r="O140" s="243">
        <f t="shared" si="28"/>
        <v>0</v>
      </c>
      <c r="P140" s="243">
        <f t="shared" si="28"/>
        <v>0</v>
      </c>
      <c r="Q140" s="243">
        <f t="shared" si="28"/>
        <v>298011</v>
      </c>
      <c r="R140" s="243">
        <f t="shared" si="28"/>
        <v>0</v>
      </c>
      <c r="S140" s="245">
        <f>G140+L140</f>
        <v>-1035425</v>
      </c>
      <c r="T140" s="83"/>
      <c r="U140" s="83"/>
    </row>
    <row r="141" spans="1:21" s="80" customFormat="1" ht="15.75" hidden="1">
      <c r="A141" s="145"/>
      <c r="B141" s="66" t="s">
        <v>366</v>
      </c>
      <c r="C141" s="248" t="s">
        <v>368</v>
      </c>
      <c r="D141" s="235"/>
      <c r="E141" s="235"/>
      <c r="F141" s="249" t="s">
        <v>220</v>
      </c>
      <c r="G141" s="233">
        <f>G142+G143+G148+G149</f>
        <v>-1333436</v>
      </c>
      <c r="H141" s="233">
        <f>H142+H143+H148+H149</f>
        <v>0</v>
      </c>
      <c r="I141" s="233">
        <f>I142+I143+I148+I149</f>
        <v>0</v>
      </c>
      <c r="J141" s="233">
        <f>J142+J143+J148+J149</f>
        <v>0</v>
      </c>
      <c r="K141" s="233">
        <f>K142+K143+K148+K149</f>
        <v>0</v>
      </c>
      <c r="L141" s="231">
        <f t="shared" si="26"/>
        <v>298011</v>
      </c>
      <c r="M141" s="231">
        <f t="shared" si="21"/>
        <v>298011</v>
      </c>
      <c r="N141" s="233">
        <f>N142+N143+N148+N149</f>
        <v>0</v>
      </c>
      <c r="O141" s="233">
        <f>O142+O143+O148+O149</f>
        <v>0</v>
      </c>
      <c r="P141" s="233">
        <f>P142+P143+P148+P149</f>
        <v>0</v>
      </c>
      <c r="Q141" s="233">
        <f>Q142+Q143+Q144+Q145+Q146+Q147+Q148+Q149</f>
        <v>298011</v>
      </c>
      <c r="R141" s="233">
        <f>R142+R143+R144+R145+R146+R147+R148+R149</f>
        <v>0</v>
      </c>
      <c r="S141" s="233">
        <f>S142+S143+S144+S145+S146+S147+S148+S149</f>
        <v>-1035425</v>
      </c>
      <c r="T141" s="83"/>
      <c r="U141" s="83"/>
    </row>
    <row r="142" spans="1:21" s="80" customFormat="1" ht="15.75">
      <c r="A142" s="145"/>
      <c r="B142" s="47" t="s">
        <v>250</v>
      </c>
      <c r="C142" s="47" t="s">
        <v>482</v>
      </c>
      <c r="D142" s="47" t="s">
        <v>481</v>
      </c>
      <c r="E142" s="47" t="s">
        <v>50</v>
      </c>
      <c r="F142" s="49" t="s">
        <v>223</v>
      </c>
      <c r="G142" s="85">
        <v>-1333436</v>
      </c>
      <c r="H142" s="85"/>
      <c r="I142" s="85"/>
      <c r="J142" s="85"/>
      <c r="K142" s="85"/>
      <c r="L142" s="85">
        <f t="shared" si="26"/>
        <v>0</v>
      </c>
      <c r="M142" s="85">
        <f t="shared" si="21"/>
        <v>0</v>
      </c>
      <c r="N142" s="85"/>
      <c r="O142" s="85"/>
      <c r="P142" s="85"/>
      <c r="Q142" s="85"/>
      <c r="R142" s="85"/>
      <c r="S142" s="82">
        <f aca="true" t="shared" si="29" ref="S142:S150">G142+L142</f>
        <v>-1333436</v>
      </c>
      <c r="T142" s="83"/>
      <c r="U142" s="83"/>
    </row>
    <row r="143" spans="1:21" s="80" customFormat="1" ht="15.75" hidden="1">
      <c r="A143" s="145"/>
      <c r="B143" s="47"/>
      <c r="C143" s="47" t="s">
        <v>483</v>
      </c>
      <c r="D143" s="47" t="s">
        <v>484</v>
      </c>
      <c r="E143" s="47" t="s">
        <v>225</v>
      </c>
      <c r="F143" s="49" t="s">
        <v>485</v>
      </c>
      <c r="G143" s="85">
        <f>H143+K143</f>
        <v>0</v>
      </c>
      <c r="H143" s="85"/>
      <c r="I143" s="85"/>
      <c r="J143" s="85"/>
      <c r="K143" s="85"/>
      <c r="L143" s="85">
        <f t="shared" si="26"/>
        <v>0</v>
      </c>
      <c r="M143" s="85">
        <f t="shared" si="21"/>
        <v>0</v>
      </c>
      <c r="N143" s="85"/>
      <c r="O143" s="85"/>
      <c r="P143" s="85"/>
      <c r="Q143" s="85"/>
      <c r="R143" s="85"/>
      <c r="S143" s="82">
        <f t="shared" si="29"/>
        <v>0</v>
      </c>
      <c r="T143" s="83"/>
      <c r="U143" s="83"/>
    </row>
    <row r="144" spans="1:21" s="80" customFormat="1" ht="31.5" hidden="1">
      <c r="A144" s="145"/>
      <c r="B144" s="47"/>
      <c r="C144" s="47" t="s">
        <v>539</v>
      </c>
      <c r="D144" s="47" t="s">
        <v>540</v>
      </c>
      <c r="E144" s="47" t="s">
        <v>225</v>
      </c>
      <c r="F144" s="49" t="s">
        <v>548</v>
      </c>
      <c r="G144" s="85">
        <f>H144+K144</f>
        <v>0</v>
      </c>
      <c r="H144" s="85"/>
      <c r="I144" s="85"/>
      <c r="J144" s="85"/>
      <c r="K144" s="85"/>
      <c r="L144" s="85">
        <f t="shared" si="26"/>
        <v>0</v>
      </c>
      <c r="M144" s="85">
        <f t="shared" si="21"/>
        <v>0</v>
      </c>
      <c r="N144" s="85"/>
      <c r="O144" s="85"/>
      <c r="P144" s="85"/>
      <c r="Q144" s="85"/>
      <c r="R144" s="85"/>
      <c r="S144" s="82">
        <f t="shared" si="29"/>
        <v>0</v>
      </c>
      <c r="T144" s="83"/>
      <c r="U144" s="83"/>
    </row>
    <row r="145" spans="1:21" s="80" customFormat="1" ht="15.75" hidden="1">
      <c r="A145" s="145"/>
      <c r="B145" s="47"/>
      <c r="C145" s="47" t="s">
        <v>541</v>
      </c>
      <c r="D145" s="47" t="s">
        <v>542</v>
      </c>
      <c r="E145" s="47" t="s">
        <v>547</v>
      </c>
      <c r="F145" s="49" t="s">
        <v>549</v>
      </c>
      <c r="G145" s="85">
        <f>H145+K145</f>
        <v>0</v>
      </c>
      <c r="H145" s="85"/>
      <c r="I145" s="85"/>
      <c r="J145" s="85"/>
      <c r="K145" s="85"/>
      <c r="L145" s="85">
        <f t="shared" si="26"/>
        <v>0</v>
      </c>
      <c r="M145" s="85">
        <f t="shared" si="21"/>
        <v>0</v>
      </c>
      <c r="N145" s="85"/>
      <c r="O145" s="85"/>
      <c r="P145" s="85"/>
      <c r="Q145" s="85"/>
      <c r="R145" s="85"/>
      <c r="S145" s="82">
        <f t="shared" si="29"/>
        <v>0</v>
      </c>
      <c r="T145" s="83"/>
      <c r="U145" s="83"/>
    </row>
    <row r="146" spans="1:21" s="80" customFormat="1" ht="75.75" customHeight="1" hidden="1">
      <c r="A146" s="145"/>
      <c r="B146" s="47"/>
      <c r="C146" s="47" t="s">
        <v>543</v>
      </c>
      <c r="D146" s="47" t="s">
        <v>544</v>
      </c>
      <c r="E146" s="47" t="s">
        <v>225</v>
      </c>
      <c r="F146" s="49" t="s">
        <v>550</v>
      </c>
      <c r="G146" s="85">
        <f>H146+K146</f>
        <v>0</v>
      </c>
      <c r="H146" s="85"/>
      <c r="I146" s="85"/>
      <c r="J146" s="85"/>
      <c r="K146" s="85"/>
      <c r="L146" s="85">
        <f t="shared" si="26"/>
        <v>0</v>
      </c>
      <c r="M146" s="85">
        <f t="shared" si="21"/>
        <v>0</v>
      </c>
      <c r="N146" s="85"/>
      <c r="O146" s="85"/>
      <c r="P146" s="85"/>
      <c r="Q146" s="85"/>
      <c r="R146" s="85"/>
      <c r="S146" s="82">
        <f t="shared" si="29"/>
        <v>0</v>
      </c>
      <c r="T146" s="83"/>
      <c r="U146" s="83"/>
    </row>
    <row r="147" spans="1:21" s="80" customFormat="1" ht="15.75">
      <c r="A147" s="145"/>
      <c r="B147" s="47"/>
      <c r="C147" s="47" t="s">
        <v>546</v>
      </c>
      <c r="D147" s="47" t="s">
        <v>545</v>
      </c>
      <c r="E147" s="47" t="s">
        <v>225</v>
      </c>
      <c r="F147" s="49" t="s">
        <v>551</v>
      </c>
      <c r="G147" s="85"/>
      <c r="H147" s="85"/>
      <c r="I147" s="85"/>
      <c r="J147" s="85"/>
      <c r="K147" s="85"/>
      <c r="L147" s="85">
        <f t="shared" si="26"/>
        <v>267727</v>
      </c>
      <c r="M147" s="85">
        <f t="shared" si="21"/>
        <v>267727</v>
      </c>
      <c r="N147" s="85"/>
      <c r="O147" s="85"/>
      <c r="P147" s="85"/>
      <c r="Q147" s="85">
        <v>267727</v>
      </c>
      <c r="R147" s="85"/>
      <c r="S147" s="82">
        <f t="shared" si="29"/>
        <v>267727</v>
      </c>
      <c r="T147" s="83"/>
      <c r="U147" s="83"/>
    </row>
    <row r="148" spans="1:21" s="80" customFormat="1" ht="16.5" thickBot="1">
      <c r="A148" s="145"/>
      <c r="B148" s="47"/>
      <c r="C148" s="47" t="s">
        <v>369</v>
      </c>
      <c r="D148" s="47" t="s">
        <v>370</v>
      </c>
      <c r="E148" s="47" t="s">
        <v>225</v>
      </c>
      <c r="F148" s="49" t="s">
        <v>371</v>
      </c>
      <c r="G148" s="85">
        <f>H148+K148</f>
        <v>0</v>
      </c>
      <c r="H148" s="85"/>
      <c r="I148" s="85"/>
      <c r="J148" s="85"/>
      <c r="K148" s="85"/>
      <c r="L148" s="85">
        <f t="shared" si="26"/>
        <v>30284</v>
      </c>
      <c r="M148" s="85">
        <f t="shared" si="21"/>
        <v>30284</v>
      </c>
      <c r="N148" s="85"/>
      <c r="O148" s="85"/>
      <c r="P148" s="85"/>
      <c r="Q148" s="85">
        <v>30284</v>
      </c>
      <c r="R148" s="85"/>
      <c r="S148" s="82">
        <f t="shared" si="29"/>
        <v>30284</v>
      </c>
      <c r="T148" s="83"/>
      <c r="U148" s="83"/>
    </row>
    <row r="149" spans="1:21" s="80" customFormat="1" ht="32.25" hidden="1" thickBot="1">
      <c r="A149" s="145"/>
      <c r="B149" s="47"/>
      <c r="C149" s="234" t="s">
        <v>480</v>
      </c>
      <c r="D149" s="234" t="s">
        <v>479</v>
      </c>
      <c r="E149" s="234" t="s">
        <v>225</v>
      </c>
      <c r="F149" s="267" t="s">
        <v>478</v>
      </c>
      <c r="G149" s="230">
        <f>H149+K149</f>
        <v>0</v>
      </c>
      <c r="H149" s="230"/>
      <c r="I149" s="230"/>
      <c r="J149" s="230"/>
      <c r="K149" s="230"/>
      <c r="L149" s="230">
        <f t="shared" si="26"/>
        <v>0</v>
      </c>
      <c r="M149" s="230">
        <f t="shared" si="21"/>
        <v>0</v>
      </c>
      <c r="N149" s="230"/>
      <c r="O149" s="230"/>
      <c r="P149" s="230"/>
      <c r="Q149" s="230"/>
      <c r="R149" s="230"/>
      <c r="S149" s="232">
        <f t="shared" si="29"/>
        <v>0</v>
      </c>
      <c r="T149" s="83"/>
      <c r="U149" s="83"/>
    </row>
    <row r="150" spans="1:21" s="80" customFormat="1" ht="19.5" thickBot="1">
      <c r="A150" s="145" t="s">
        <v>226</v>
      </c>
      <c r="B150" s="236"/>
      <c r="C150" s="250"/>
      <c r="D150" s="252"/>
      <c r="E150" s="252"/>
      <c r="F150" s="268" t="s">
        <v>7</v>
      </c>
      <c r="G150" s="243">
        <f aca="true" t="shared" si="30" ref="G150:L150">G10+G17+G54+G70+G126+G137+G140</f>
        <v>-1378350</v>
      </c>
      <c r="H150" s="243">
        <f t="shared" si="30"/>
        <v>-44914</v>
      </c>
      <c r="I150" s="243">
        <f t="shared" si="30"/>
        <v>0</v>
      </c>
      <c r="J150" s="243">
        <f t="shared" si="30"/>
        <v>0</v>
      </c>
      <c r="K150" s="243">
        <f t="shared" si="30"/>
        <v>0</v>
      </c>
      <c r="L150" s="243">
        <f t="shared" si="30"/>
        <v>4343754</v>
      </c>
      <c r="M150" s="244">
        <f t="shared" si="21"/>
        <v>4343754</v>
      </c>
      <c r="N150" s="243">
        <f>N10+N17+N54+N70+N126+N137+N140</f>
        <v>0</v>
      </c>
      <c r="O150" s="243">
        <f>O10+O17+O54+O70+O126+O137+O140</f>
        <v>0</v>
      </c>
      <c r="P150" s="243">
        <f>P10+P17+P54+P70+P126+P137+P140</f>
        <v>0</v>
      </c>
      <c r="Q150" s="243">
        <f>Q10+Q17+Q54+Q70+Q126+Q137+Q140</f>
        <v>4343754</v>
      </c>
      <c r="R150" s="243">
        <f>R10+R17+R54+R70+R126+R137+R140</f>
        <v>0</v>
      </c>
      <c r="S150" s="245">
        <f t="shared" si="29"/>
        <v>2965404</v>
      </c>
      <c r="T150" s="83"/>
      <c r="U150" s="83"/>
    </row>
    <row r="151" spans="1:24" s="46" customFormat="1" ht="28.5" customHeight="1">
      <c r="A151" s="109"/>
      <c r="B151" s="109"/>
      <c r="C151" s="110"/>
      <c r="D151" s="103"/>
      <c r="E151" s="110"/>
      <c r="F151" s="111"/>
      <c r="G151" s="112"/>
      <c r="H151" s="113"/>
      <c r="I151" s="113"/>
      <c r="J151" s="113"/>
      <c r="K151" s="113"/>
      <c r="L151" s="113"/>
      <c r="M151" s="113"/>
      <c r="N151" s="113"/>
      <c r="O151" s="113"/>
      <c r="P151" s="114"/>
      <c r="Q151" s="113"/>
      <c r="R151" s="113"/>
      <c r="S151" s="113"/>
      <c r="T151" s="115"/>
      <c r="U151" s="116"/>
      <c r="V151" s="117"/>
      <c r="W151" s="117"/>
      <c r="X151" s="117"/>
    </row>
    <row r="152" spans="1:24" s="46" customFormat="1" ht="60.75" customHeight="1">
      <c r="A152" s="109"/>
      <c r="B152" s="109"/>
      <c r="C152" s="109"/>
      <c r="D152" s="110"/>
      <c r="E152" s="109"/>
      <c r="F152" s="570" t="s">
        <v>714</v>
      </c>
      <c r="G152" s="571"/>
      <c r="H152" s="571"/>
      <c r="I152" s="571"/>
      <c r="J152" s="571"/>
      <c r="K152" s="571"/>
      <c r="L152" s="571"/>
      <c r="M152" s="571"/>
      <c r="N152" s="571"/>
      <c r="O152" s="571"/>
      <c r="P152" s="571"/>
      <c r="Q152" s="571"/>
      <c r="R152" s="571"/>
      <c r="S152" s="571"/>
      <c r="T152" s="118"/>
      <c r="U152" s="116"/>
      <c r="V152" s="117"/>
      <c r="W152" s="117"/>
      <c r="X152" s="117"/>
    </row>
    <row r="153" spans="3:31" s="119" customFormat="1" ht="18.75">
      <c r="C153" s="110"/>
      <c r="D153" s="109"/>
      <c r="E153" s="110"/>
      <c r="F153" s="120"/>
      <c r="G153" s="121"/>
      <c r="H153" s="121"/>
      <c r="I153" s="122"/>
      <c r="J153" s="122"/>
      <c r="L153" s="123"/>
      <c r="M153" s="123"/>
      <c r="N153" s="123"/>
      <c r="O153" s="124"/>
      <c r="P153" s="125"/>
      <c r="Q153" s="126"/>
      <c r="S153" s="127"/>
      <c r="T153" s="128"/>
      <c r="U153" s="128"/>
      <c r="V153" s="129"/>
      <c r="W153" s="130"/>
      <c r="X153" s="130"/>
      <c r="Y153" s="129"/>
      <c r="Z153" s="129"/>
      <c r="AA153" s="131"/>
      <c r="AB153" s="131"/>
      <c r="AC153" s="131"/>
      <c r="AD153" s="131"/>
      <c r="AE153" s="131"/>
    </row>
    <row r="154" spans="3:31" s="119" customFormat="1" ht="31.5" customHeight="1">
      <c r="C154" s="109"/>
      <c r="D154" s="110"/>
      <c r="E154" s="109"/>
      <c r="F154" s="132"/>
      <c r="G154" s="121"/>
      <c r="H154" s="121"/>
      <c r="I154" s="122"/>
      <c r="J154" s="122"/>
      <c r="K154" s="125"/>
      <c r="L154" s="123"/>
      <c r="M154" s="123"/>
      <c r="N154" s="123"/>
      <c r="O154" s="124"/>
      <c r="P154" s="133"/>
      <c r="Q154" s="126"/>
      <c r="S154" s="127"/>
      <c r="T154" s="128"/>
      <c r="U154" s="128"/>
      <c r="V154" s="129"/>
      <c r="W154" s="130"/>
      <c r="X154" s="130"/>
      <c r="Y154" s="129"/>
      <c r="Z154" s="129"/>
      <c r="AA154" s="131"/>
      <c r="AB154" s="131"/>
      <c r="AC154" s="131"/>
      <c r="AD154" s="131"/>
      <c r="AE154" s="131"/>
    </row>
    <row r="155" spans="3:26" s="119" customFormat="1" ht="36.75" customHeight="1">
      <c r="C155" s="109"/>
      <c r="D155" s="109"/>
      <c r="E155" s="109"/>
      <c r="F155" s="134"/>
      <c r="G155" s="124"/>
      <c r="H155" s="124"/>
      <c r="I155" s="135"/>
      <c r="J155" s="135"/>
      <c r="K155" s="124"/>
      <c r="L155" s="124"/>
      <c r="M155" s="124"/>
      <c r="N155" s="124"/>
      <c r="O155" s="124"/>
      <c r="P155" s="124"/>
      <c r="Q155" s="126"/>
      <c r="S155" s="136"/>
      <c r="T155" s="137"/>
      <c r="U155" s="137"/>
      <c r="V155" s="138"/>
      <c r="W155" s="139"/>
      <c r="X155" s="139"/>
      <c r="Y155" s="138"/>
      <c r="Z155" s="138"/>
    </row>
    <row r="156" spans="3:26" s="119" customFormat="1" ht="18.75">
      <c r="C156" s="140"/>
      <c r="D156" s="109"/>
      <c r="E156" s="140"/>
      <c r="F156" s="141"/>
      <c r="G156" s="124"/>
      <c r="H156" s="124"/>
      <c r="I156" s="135"/>
      <c r="J156" s="135"/>
      <c r="K156" s="124"/>
      <c r="L156" s="124"/>
      <c r="M156" s="124"/>
      <c r="N156" s="124"/>
      <c r="O156" s="124"/>
      <c r="P156" s="124"/>
      <c r="Q156" s="126"/>
      <c r="S156" s="136"/>
      <c r="T156" s="137"/>
      <c r="U156" s="137"/>
      <c r="V156" s="138"/>
      <c r="W156" s="139"/>
      <c r="X156" s="139"/>
      <c r="Y156" s="138"/>
      <c r="Z156" s="138"/>
    </row>
    <row r="157" spans="3:6" ht="18.75">
      <c r="C157" s="126"/>
      <c r="D157" s="140"/>
      <c r="E157" s="126"/>
      <c r="F157" s="119"/>
    </row>
    <row r="158" spans="3:6" ht="18.75">
      <c r="C158" s="126"/>
      <c r="D158" s="126"/>
      <c r="E158" s="126"/>
      <c r="F158" s="119"/>
    </row>
    <row r="159" spans="3:6" ht="18.75">
      <c r="C159" s="126"/>
      <c r="D159" s="126"/>
      <c r="E159" s="126"/>
      <c r="F159" s="119"/>
    </row>
    <row r="160" spans="3:6" ht="18.75">
      <c r="C160" s="126"/>
      <c r="D160" s="126"/>
      <c r="E160" s="126"/>
      <c r="F160" s="119"/>
    </row>
    <row r="161" ht="18.75">
      <c r="D161" s="126"/>
    </row>
  </sheetData>
  <sheetProtection/>
  <mergeCells count="42">
    <mergeCell ref="M2:S2"/>
    <mergeCell ref="A5:A8"/>
    <mergeCell ref="C5:C8"/>
    <mergeCell ref="D5:D8"/>
    <mergeCell ref="E5:E8"/>
    <mergeCell ref="B5:B8"/>
    <mergeCell ref="G6:G8"/>
    <mergeCell ref="G5:K5"/>
    <mergeCell ref="H6:H8"/>
    <mergeCell ref="I6:J6"/>
    <mergeCell ref="O7:O8"/>
    <mergeCell ref="N6:N8"/>
    <mergeCell ref="O6:P6"/>
    <mergeCell ref="P7:P8"/>
    <mergeCell ref="K6:K8"/>
    <mergeCell ref="L6:L8"/>
    <mergeCell ref="M6:M8"/>
    <mergeCell ref="C1:S1"/>
    <mergeCell ref="C3:S3"/>
    <mergeCell ref="L5:R5"/>
    <mergeCell ref="S5:S8"/>
    <mergeCell ref="R7:R8"/>
    <mergeCell ref="F5:F8"/>
    <mergeCell ref="Q6:Q8"/>
    <mergeCell ref="I7:I8"/>
    <mergeCell ref="J7:J8"/>
    <mergeCell ref="B74:B75"/>
    <mergeCell ref="C74:C75"/>
    <mergeCell ref="D74:D75"/>
    <mergeCell ref="E74:E75"/>
    <mergeCell ref="G74:G75"/>
    <mergeCell ref="H74:H75"/>
    <mergeCell ref="F152:S152"/>
    <mergeCell ref="Q74:Q75"/>
    <mergeCell ref="K74:K75"/>
    <mergeCell ref="N74:N75"/>
    <mergeCell ref="O74:O75"/>
    <mergeCell ref="R74:R75"/>
    <mergeCell ref="S74:S75"/>
    <mergeCell ref="I74:I75"/>
    <mergeCell ref="J74:J75"/>
    <mergeCell ref="P74:P75"/>
  </mergeCells>
  <printOptions/>
  <pageMargins left="0.22" right="0.23" top="0.58" bottom="0.39" header="0.22" footer="0.25"/>
  <pageSetup fitToHeight="6" fitToWidth="1" horizontalDpi="600" verticalDpi="600" orientation="landscape" paperSize="9" scale="52" r:id="rId1"/>
  <rowBreaks count="2" manualBreakCount="2">
    <brk id="56" min="2" max="18" man="1"/>
    <brk id="75" max="255" man="1"/>
  </rowBreaks>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26" hidden="1" customWidth="1"/>
    <col min="2" max="2" width="15.16015625" style="26" hidden="1" customWidth="1"/>
    <col min="3" max="3" width="12.33203125" style="26" hidden="1" customWidth="1"/>
    <col min="4" max="4" width="11.5" style="26" bestFit="1" customWidth="1"/>
    <col min="5" max="5" width="10.16015625" style="26" customWidth="1"/>
    <col min="6" max="6" width="93.66015625" style="26" customWidth="1"/>
    <col min="7" max="7" width="17.33203125" style="26" customWidth="1"/>
    <col min="8" max="9" width="17.16015625" style="26" customWidth="1"/>
    <col min="10" max="10" width="15.16015625" style="26" customWidth="1"/>
    <col min="11" max="11" width="7.83203125" style="26" customWidth="1"/>
    <col min="12" max="12" width="14.33203125" style="26" customWidth="1"/>
    <col min="13" max="13" width="14.66015625" style="26" customWidth="1"/>
    <col min="14" max="14" width="12.33203125" style="26" customWidth="1"/>
    <col min="15" max="15" width="12" style="26" customWidth="1"/>
    <col min="16" max="16" width="10.16015625" style="26" customWidth="1"/>
    <col min="17" max="17" width="12.83203125" style="26" customWidth="1"/>
    <col min="18" max="18" width="16.83203125" style="26" customWidth="1"/>
    <col min="19" max="19" width="13.66015625" style="28" customWidth="1"/>
    <col min="20" max="20" width="14.83203125" style="28" bestFit="1" customWidth="1"/>
    <col min="21" max="16384" width="9.16015625" style="28" customWidth="1"/>
  </cols>
  <sheetData>
    <row r="1" spans="1:20" s="25" customFormat="1" ht="18.75" customHeight="1" hidden="1">
      <c r="A1" s="24"/>
      <c r="B1" s="24"/>
      <c r="C1" s="580"/>
      <c r="D1" s="580"/>
      <c r="E1" s="580"/>
      <c r="F1" s="580"/>
      <c r="G1" s="580"/>
      <c r="H1" s="580"/>
      <c r="I1" s="580"/>
      <c r="J1" s="580"/>
      <c r="K1" s="580"/>
      <c r="L1" s="580"/>
      <c r="M1" s="580"/>
      <c r="N1" s="580"/>
      <c r="O1" s="580"/>
      <c r="P1" s="580"/>
      <c r="Q1" s="580"/>
      <c r="R1" s="580"/>
      <c r="S1" s="28"/>
      <c r="T1" s="28"/>
    </row>
    <row r="2" spans="7:18" ht="63.75" customHeight="1">
      <c r="G2" s="74"/>
      <c r="H2" s="74"/>
      <c r="I2" s="74"/>
      <c r="J2" s="74"/>
      <c r="K2" s="74"/>
      <c r="L2" s="74"/>
      <c r="M2" s="74"/>
      <c r="N2" s="604" t="s">
        <v>457</v>
      </c>
      <c r="O2" s="604"/>
      <c r="P2" s="604"/>
      <c r="Q2" s="604"/>
      <c r="R2" s="604"/>
    </row>
    <row r="3" spans="3:18" ht="42" customHeight="1">
      <c r="C3" s="582" t="s">
        <v>454</v>
      </c>
      <c r="D3" s="582"/>
      <c r="E3" s="582"/>
      <c r="F3" s="582"/>
      <c r="G3" s="582"/>
      <c r="H3" s="582"/>
      <c r="I3" s="582"/>
      <c r="J3" s="582"/>
      <c r="K3" s="582"/>
      <c r="L3" s="582"/>
      <c r="M3" s="582"/>
      <c r="N3" s="582"/>
      <c r="O3" s="582"/>
      <c r="P3" s="582"/>
      <c r="Q3" s="582"/>
      <c r="R3" s="582"/>
    </row>
    <row r="4" spans="1:18" ht="18.75">
      <c r="A4" s="30"/>
      <c r="B4" s="30"/>
      <c r="C4" s="30"/>
      <c r="D4" s="31"/>
      <c r="E4" s="31"/>
      <c r="F4" s="31"/>
      <c r="G4" s="31"/>
      <c r="H4" s="31"/>
      <c r="I4" s="75"/>
      <c r="J4" s="31"/>
      <c r="K4" s="31"/>
      <c r="L4" s="76"/>
      <c r="M4" s="77"/>
      <c r="N4" s="77"/>
      <c r="O4" s="77"/>
      <c r="P4" s="77"/>
      <c r="Q4" s="77"/>
      <c r="R4" s="78" t="s">
        <v>104</v>
      </c>
    </row>
    <row r="5" spans="1:18" ht="15" customHeight="1">
      <c r="A5" s="590" t="s">
        <v>105</v>
      </c>
      <c r="B5" s="608" t="s">
        <v>285</v>
      </c>
      <c r="C5" s="594" t="s">
        <v>106</v>
      </c>
      <c r="D5" s="594" t="s">
        <v>107</v>
      </c>
      <c r="E5" s="594" t="s">
        <v>108</v>
      </c>
      <c r="F5" s="584" t="s">
        <v>22</v>
      </c>
      <c r="G5" s="583" t="s">
        <v>5</v>
      </c>
      <c r="H5" s="583"/>
      <c r="I5" s="583"/>
      <c r="J5" s="583"/>
      <c r="K5" s="583"/>
      <c r="L5" s="583" t="s">
        <v>6</v>
      </c>
      <c r="M5" s="583"/>
      <c r="N5" s="583"/>
      <c r="O5" s="583"/>
      <c r="P5" s="583"/>
      <c r="Q5" s="583"/>
      <c r="R5" s="583" t="s">
        <v>109</v>
      </c>
    </row>
    <row r="6" spans="1:18" ht="16.5" customHeight="1">
      <c r="A6" s="591"/>
      <c r="B6" s="609"/>
      <c r="C6" s="594"/>
      <c r="D6" s="594"/>
      <c r="E6" s="594"/>
      <c r="F6" s="584"/>
      <c r="G6" s="584" t="s">
        <v>7</v>
      </c>
      <c r="H6" s="586" t="s">
        <v>110</v>
      </c>
      <c r="I6" s="584" t="s">
        <v>111</v>
      </c>
      <c r="J6" s="584"/>
      <c r="K6" s="586" t="s">
        <v>112</v>
      </c>
      <c r="L6" s="584" t="s">
        <v>7</v>
      </c>
      <c r="M6" s="586" t="s">
        <v>110</v>
      </c>
      <c r="N6" s="584" t="s">
        <v>111</v>
      </c>
      <c r="O6" s="584"/>
      <c r="P6" s="586" t="s">
        <v>112</v>
      </c>
      <c r="Q6" s="79" t="s">
        <v>111</v>
      </c>
      <c r="R6" s="583"/>
    </row>
    <row r="7" spans="1:18" ht="20.25" customHeight="1">
      <c r="A7" s="591"/>
      <c r="B7" s="609"/>
      <c r="C7" s="594"/>
      <c r="D7" s="594"/>
      <c r="E7" s="594"/>
      <c r="F7" s="584"/>
      <c r="G7" s="584"/>
      <c r="H7" s="586"/>
      <c r="I7" s="584" t="s">
        <v>113</v>
      </c>
      <c r="J7" s="584" t="s">
        <v>114</v>
      </c>
      <c r="K7" s="586"/>
      <c r="L7" s="584"/>
      <c r="M7" s="586"/>
      <c r="N7" s="584" t="s">
        <v>113</v>
      </c>
      <c r="O7" s="584" t="s">
        <v>114</v>
      </c>
      <c r="P7" s="586"/>
      <c r="Q7" s="584" t="s">
        <v>115</v>
      </c>
      <c r="R7" s="583"/>
    </row>
    <row r="8" spans="1:18" ht="43.5" customHeight="1">
      <c r="A8" s="592"/>
      <c r="B8" s="610"/>
      <c r="C8" s="594"/>
      <c r="D8" s="594"/>
      <c r="E8" s="594"/>
      <c r="F8" s="584"/>
      <c r="G8" s="584"/>
      <c r="H8" s="586"/>
      <c r="I8" s="584"/>
      <c r="J8" s="584"/>
      <c r="K8" s="586"/>
      <c r="L8" s="584"/>
      <c r="M8" s="586"/>
      <c r="N8" s="584"/>
      <c r="O8" s="584"/>
      <c r="P8" s="586"/>
      <c r="Q8" s="584"/>
      <c r="R8" s="583"/>
    </row>
    <row r="9" spans="1:18" ht="15.75" customHeight="1">
      <c r="A9" s="142">
        <v>1</v>
      </c>
      <c r="B9" s="38"/>
      <c r="C9" s="38">
        <v>1</v>
      </c>
      <c r="D9" s="38">
        <v>2</v>
      </c>
      <c r="E9" s="38">
        <v>3</v>
      </c>
      <c r="F9" s="38">
        <v>4</v>
      </c>
      <c r="G9" s="38">
        <v>5</v>
      </c>
      <c r="H9" s="38">
        <v>6</v>
      </c>
      <c r="I9" s="38">
        <v>7</v>
      </c>
      <c r="J9" s="38">
        <v>8</v>
      </c>
      <c r="K9" s="38">
        <v>9</v>
      </c>
      <c r="L9" s="38">
        <v>10</v>
      </c>
      <c r="M9" s="38">
        <v>11</v>
      </c>
      <c r="N9" s="38">
        <v>12</v>
      </c>
      <c r="O9" s="38">
        <v>13</v>
      </c>
      <c r="P9" s="38">
        <v>14</v>
      </c>
      <c r="Q9" s="38">
        <v>15</v>
      </c>
      <c r="R9" s="38" t="s">
        <v>116</v>
      </c>
    </row>
    <row r="10" spans="2:20" s="80" customFormat="1" ht="15.75" hidden="1">
      <c r="B10" s="148"/>
      <c r="C10" s="66" t="s">
        <v>117</v>
      </c>
      <c r="D10" s="66"/>
      <c r="E10" s="66"/>
      <c r="F10" s="81" t="s">
        <v>118</v>
      </c>
      <c r="G10" s="82">
        <f aca="true" t="shared" si="0" ref="G10:R11">G11</f>
        <v>4792000</v>
      </c>
      <c r="H10" s="82">
        <f t="shared" si="0"/>
        <v>4792000</v>
      </c>
      <c r="I10" s="82">
        <f t="shared" si="0"/>
        <v>3464000</v>
      </c>
      <c r="J10" s="82">
        <f t="shared" si="0"/>
        <v>97700</v>
      </c>
      <c r="K10" s="82">
        <f t="shared" si="0"/>
        <v>0</v>
      </c>
      <c r="L10" s="82">
        <f t="shared" si="0"/>
        <v>0</v>
      </c>
      <c r="M10" s="82">
        <f t="shared" si="0"/>
        <v>0</v>
      </c>
      <c r="N10" s="82">
        <f t="shared" si="0"/>
        <v>0</v>
      </c>
      <c r="O10" s="82">
        <f t="shared" si="0"/>
        <v>0</v>
      </c>
      <c r="P10" s="82">
        <f t="shared" si="0"/>
        <v>0</v>
      </c>
      <c r="Q10" s="82">
        <f t="shared" si="0"/>
        <v>0</v>
      </c>
      <c r="R10" s="82">
        <f aca="true" t="shared" si="1" ref="R10:R15">G10+L10</f>
        <v>4792000</v>
      </c>
      <c r="S10" s="83"/>
      <c r="T10" s="83"/>
    </row>
    <row r="11" spans="2:20" s="80" customFormat="1" ht="16.5">
      <c r="B11" s="150" t="s">
        <v>272</v>
      </c>
      <c r="C11" s="150"/>
      <c r="D11" s="150" t="s">
        <v>412</v>
      </c>
      <c r="E11" s="150"/>
      <c r="F11" s="152" t="s">
        <v>273</v>
      </c>
      <c r="G11" s="82">
        <f>G12</f>
        <v>4792000</v>
      </c>
      <c r="H11" s="82">
        <f t="shared" si="0"/>
        <v>4792000</v>
      </c>
      <c r="I11" s="82">
        <f t="shared" si="0"/>
        <v>3464000</v>
      </c>
      <c r="J11" s="82">
        <f t="shared" si="0"/>
        <v>97700</v>
      </c>
      <c r="K11" s="82">
        <f t="shared" si="0"/>
        <v>0</v>
      </c>
      <c r="L11" s="82">
        <f t="shared" si="0"/>
        <v>0</v>
      </c>
      <c r="M11" s="82">
        <f t="shared" si="0"/>
        <v>0</v>
      </c>
      <c r="N11" s="82">
        <f t="shared" si="0"/>
        <v>0</v>
      </c>
      <c r="O11" s="82">
        <f t="shared" si="0"/>
        <v>0</v>
      </c>
      <c r="P11" s="82">
        <f t="shared" si="0"/>
        <v>0</v>
      </c>
      <c r="Q11" s="82">
        <f t="shared" si="0"/>
        <v>0</v>
      </c>
      <c r="R11" s="82">
        <f t="shared" si="0"/>
        <v>4792000</v>
      </c>
      <c r="S11" s="83"/>
      <c r="T11" s="83"/>
    </row>
    <row r="12" spans="2:20" s="84" customFormat="1" ht="53.25" customHeight="1">
      <c r="B12" s="47" t="s">
        <v>142</v>
      </c>
      <c r="C12" s="47" t="s">
        <v>120</v>
      </c>
      <c r="D12" s="47" t="s">
        <v>361</v>
      </c>
      <c r="E12" s="47" t="s">
        <v>121</v>
      </c>
      <c r="F12" s="48" t="s">
        <v>362</v>
      </c>
      <c r="G12" s="85">
        <f>H12+K12</f>
        <v>4792000</v>
      </c>
      <c r="H12" s="85">
        <v>4792000</v>
      </c>
      <c r="I12" s="85">
        <v>3464000</v>
      </c>
      <c r="J12" s="85">
        <v>97700</v>
      </c>
      <c r="K12" s="82"/>
      <c r="L12" s="82">
        <f>M12+P12</f>
        <v>0</v>
      </c>
      <c r="M12" s="82"/>
      <c r="N12" s="82"/>
      <c r="O12" s="82"/>
      <c r="P12" s="82"/>
      <c r="Q12" s="82"/>
      <c r="R12" s="82">
        <f t="shared" si="1"/>
        <v>4792000</v>
      </c>
      <c r="S12" s="86"/>
      <c r="T12" s="86"/>
    </row>
    <row r="13" spans="1:20" s="95" customFormat="1" ht="16.5" hidden="1">
      <c r="A13" s="144"/>
      <c r="B13" s="91"/>
      <c r="C13" s="91"/>
      <c r="D13" s="91"/>
      <c r="E13" s="91"/>
      <c r="F13" s="92" t="s">
        <v>123</v>
      </c>
      <c r="G13" s="93">
        <v>10</v>
      </c>
      <c r="H13" s="93">
        <v>10</v>
      </c>
      <c r="I13" s="93"/>
      <c r="J13" s="93"/>
      <c r="K13" s="93"/>
      <c r="L13" s="93"/>
      <c r="M13" s="93"/>
      <c r="N13" s="93"/>
      <c r="O13" s="93"/>
      <c r="P13" s="93"/>
      <c r="Q13" s="93"/>
      <c r="R13" s="82">
        <f t="shared" si="1"/>
        <v>10</v>
      </c>
      <c r="S13" s="94"/>
      <c r="T13" s="94"/>
    </row>
    <row r="14" spans="2:20" s="80" customFormat="1" ht="47.25" customHeight="1" hidden="1">
      <c r="B14" s="66"/>
      <c r="C14" s="66" t="s">
        <v>24</v>
      </c>
      <c r="D14" s="66"/>
      <c r="E14" s="66"/>
      <c r="F14" s="44" t="s">
        <v>25</v>
      </c>
      <c r="G14" s="82" t="e">
        <f aca="true" t="shared" si="2" ref="G14:Q14">G15</f>
        <v>#REF!</v>
      </c>
      <c r="H14" s="82" t="e">
        <f t="shared" si="2"/>
        <v>#REF!</v>
      </c>
      <c r="I14" s="82" t="e">
        <f t="shared" si="2"/>
        <v>#REF!</v>
      </c>
      <c r="J14" s="82" t="e">
        <f t="shared" si="2"/>
        <v>#REF!</v>
      </c>
      <c r="K14" s="82" t="e">
        <f t="shared" si="2"/>
        <v>#REF!</v>
      </c>
      <c r="L14" s="82" t="e">
        <f t="shared" si="2"/>
        <v>#REF!</v>
      </c>
      <c r="M14" s="82" t="e">
        <f t="shared" si="2"/>
        <v>#REF!</v>
      </c>
      <c r="N14" s="82" t="e">
        <f t="shared" si="2"/>
        <v>#REF!</v>
      </c>
      <c r="O14" s="82" t="e">
        <f t="shared" si="2"/>
        <v>#REF!</v>
      </c>
      <c r="P14" s="82" t="e">
        <f t="shared" si="2"/>
        <v>#REF!</v>
      </c>
      <c r="Q14" s="82" t="e">
        <f t="shared" si="2"/>
        <v>#REF!</v>
      </c>
      <c r="R14" s="82" t="e">
        <f t="shared" si="1"/>
        <v>#REF!</v>
      </c>
      <c r="S14" s="83"/>
      <c r="T14" s="83"/>
    </row>
    <row r="15" spans="2:20" s="80" customFormat="1" ht="15" customHeight="1" hidden="1">
      <c r="B15" s="66" t="s">
        <v>33</v>
      </c>
      <c r="C15" s="66" t="s">
        <v>26</v>
      </c>
      <c r="D15" s="66"/>
      <c r="E15" s="66"/>
      <c r="F15" s="44" t="s">
        <v>25</v>
      </c>
      <c r="G15" s="82" t="e">
        <f>G30+G32+G34+G36+G41+G42+#REF!+#REF!+#REF!+#REF!+#REF!+#REF!+#REF!+#REF!+#REF!</f>
        <v>#REF!</v>
      </c>
      <c r="H15" s="82" t="e">
        <f>H30+H32+H34+H36+H41+H42+#REF!+#REF!+#REF!+#REF!+#REF!+#REF!+#REF!+#REF!+#REF!</f>
        <v>#REF!</v>
      </c>
      <c r="I15" s="82" t="e">
        <f>I30+I32+I34+I36+I41+I42+#REF!+#REF!+#REF!+#REF!+#REF!+#REF!+#REF!+#REF!+#REF!</f>
        <v>#REF!</v>
      </c>
      <c r="J15" s="82" t="e">
        <f>J30+J32+J34+J36+J41+J42+#REF!+#REF!+#REF!+#REF!+#REF!+#REF!+#REF!+#REF!+#REF!</f>
        <v>#REF!</v>
      </c>
      <c r="K15" s="82" t="e">
        <f>K30+K32+K34+K36+K41+K42+#REF!+#REF!+#REF!+#REF!+#REF!+#REF!+#REF!+#REF!+#REF!</f>
        <v>#REF!</v>
      </c>
      <c r="L15" s="82" t="e">
        <f>L30+L32+L34+L36+L41+L42+#REF!+#REF!+#REF!+#REF!+#REF!+#REF!+#REF!+#REF!+#REF!</f>
        <v>#REF!</v>
      </c>
      <c r="M15" s="82" t="e">
        <f>M30+M32+M34+M36+M41+M42+#REF!+#REF!+#REF!+#REF!+#REF!+#REF!+#REF!+#REF!+#REF!</f>
        <v>#REF!</v>
      </c>
      <c r="N15" s="82" t="e">
        <f>N30+N32+N34+N36+N41+N42+#REF!+#REF!+#REF!+#REF!+#REF!+#REF!+#REF!+#REF!+#REF!</f>
        <v>#REF!</v>
      </c>
      <c r="O15" s="82" t="e">
        <f>O30+O32+O34+O36+O41+O42+#REF!+#REF!+#REF!+#REF!+#REF!+#REF!+#REF!+#REF!+#REF!</f>
        <v>#REF!</v>
      </c>
      <c r="P15" s="82" t="e">
        <f>P30+P32+P34+P36+P41+P42+#REF!+#REF!+#REF!+#REF!+#REF!+#REF!+#REF!+#REF!+#REF!</f>
        <v>#REF!</v>
      </c>
      <c r="Q15" s="82" t="e">
        <f>Q30+Q32+Q34+Q36+Q41+Q42+#REF!+#REF!+#REF!+#REF!+#REF!+#REF!+#REF!+#REF!+#REF!</f>
        <v>#REF!</v>
      </c>
      <c r="R15" s="82" t="e">
        <f t="shared" si="1"/>
        <v>#REF!</v>
      </c>
      <c r="S15" s="83"/>
      <c r="T15" s="83"/>
    </row>
    <row r="16" spans="2:20" s="80" customFormat="1" ht="27" customHeight="1">
      <c r="B16" s="66" t="s">
        <v>292</v>
      </c>
      <c r="C16" s="150"/>
      <c r="D16" s="150" t="s">
        <v>413</v>
      </c>
      <c r="E16" s="150"/>
      <c r="F16" s="151" t="s">
        <v>276</v>
      </c>
      <c r="G16" s="82">
        <f>G17+G18+G20+G22+G23+G24+G25+G26+G28</f>
        <v>208295800</v>
      </c>
      <c r="H16" s="82">
        <f aca="true" t="shared" si="3" ref="H16:R16">H17+H18+H20+H22+H23+H24+H25+H26+H28</f>
        <v>208295800</v>
      </c>
      <c r="I16" s="82">
        <f t="shared" si="3"/>
        <v>147876200</v>
      </c>
      <c r="J16" s="82">
        <f t="shared" si="3"/>
        <v>19534800</v>
      </c>
      <c r="K16" s="82">
        <f t="shared" si="3"/>
        <v>0</v>
      </c>
      <c r="L16" s="82">
        <f t="shared" si="3"/>
        <v>4213040</v>
      </c>
      <c r="M16" s="82">
        <f t="shared" si="3"/>
        <v>4213040</v>
      </c>
      <c r="N16" s="82">
        <f t="shared" si="3"/>
        <v>427100</v>
      </c>
      <c r="O16" s="82">
        <f t="shared" si="3"/>
        <v>3000</v>
      </c>
      <c r="P16" s="82">
        <f t="shared" si="3"/>
        <v>0</v>
      </c>
      <c r="Q16" s="82">
        <f t="shared" si="3"/>
        <v>0</v>
      </c>
      <c r="R16" s="82">
        <f t="shared" si="3"/>
        <v>212508840</v>
      </c>
      <c r="S16" s="83"/>
      <c r="T16" s="83"/>
    </row>
    <row r="17" spans="2:20" s="80" customFormat="1" ht="25.5" customHeight="1">
      <c r="B17" s="47" t="s">
        <v>254</v>
      </c>
      <c r="C17" s="47" t="s">
        <v>145</v>
      </c>
      <c r="D17" s="47" t="s">
        <v>146</v>
      </c>
      <c r="E17" s="47" t="s">
        <v>147</v>
      </c>
      <c r="F17" s="49" t="s">
        <v>294</v>
      </c>
      <c r="G17" s="85">
        <f>H17+K17</f>
        <v>19259300</v>
      </c>
      <c r="H17" s="85">
        <v>19259300</v>
      </c>
      <c r="I17" s="85">
        <v>11968400</v>
      </c>
      <c r="J17" s="85">
        <v>2350500</v>
      </c>
      <c r="K17" s="82"/>
      <c r="L17" s="85">
        <f>M17+P17</f>
        <v>1680000</v>
      </c>
      <c r="M17" s="85">
        <v>1680000</v>
      </c>
      <c r="N17" s="82"/>
      <c r="O17" s="82"/>
      <c r="P17" s="82"/>
      <c r="Q17" s="82"/>
      <c r="R17" s="82">
        <f aca="true" t="shared" si="4" ref="R17:R28">G17+L17</f>
        <v>20939300</v>
      </c>
      <c r="S17" s="83"/>
      <c r="T17" s="83"/>
    </row>
    <row r="18" spans="2:20" s="80" customFormat="1" ht="53.25" customHeight="1">
      <c r="B18" s="47" t="s">
        <v>255</v>
      </c>
      <c r="C18" s="47" t="s">
        <v>148</v>
      </c>
      <c r="D18" s="47" t="s">
        <v>149</v>
      </c>
      <c r="E18" s="47" t="s">
        <v>150</v>
      </c>
      <c r="F18" s="49" t="s">
        <v>288</v>
      </c>
      <c r="G18" s="85">
        <f aca="true" t="shared" si="5" ref="G18:G28">H18+K18</f>
        <v>168551300</v>
      </c>
      <c r="H18" s="85">
        <v>168551300</v>
      </c>
      <c r="I18" s="85">
        <v>120703100</v>
      </c>
      <c r="J18" s="85">
        <v>16316200</v>
      </c>
      <c r="K18" s="82"/>
      <c r="L18" s="85">
        <f aca="true" t="shared" si="6" ref="L18:L27">M18+P18</f>
        <v>2130040</v>
      </c>
      <c r="M18" s="85">
        <v>2130040</v>
      </c>
      <c r="N18" s="85">
        <v>132000</v>
      </c>
      <c r="O18" s="82"/>
      <c r="P18" s="82"/>
      <c r="Q18" s="82"/>
      <c r="R18" s="82">
        <f t="shared" si="4"/>
        <v>170681340</v>
      </c>
      <c r="S18" s="83"/>
      <c r="T18" s="83"/>
    </row>
    <row r="19" spans="2:20" s="80" customFormat="1" ht="21" customHeight="1">
      <c r="B19" s="47"/>
      <c r="C19" s="100"/>
      <c r="D19" s="100"/>
      <c r="E19" s="100"/>
      <c r="F19" s="92" t="s">
        <v>151</v>
      </c>
      <c r="G19" s="85">
        <f t="shared" si="5"/>
        <v>117166500</v>
      </c>
      <c r="H19" s="98">
        <v>117166500</v>
      </c>
      <c r="I19" s="98">
        <v>96038100</v>
      </c>
      <c r="J19" s="98"/>
      <c r="K19" s="85"/>
      <c r="L19" s="85">
        <f t="shared" si="6"/>
        <v>0</v>
      </c>
      <c r="M19" s="85"/>
      <c r="N19" s="85"/>
      <c r="O19" s="85"/>
      <c r="P19" s="85"/>
      <c r="Q19" s="85"/>
      <c r="R19" s="82">
        <f t="shared" si="4"/>
        <v>117166500</v>
      </c>
      <c r="S19" s="83"/>
      <c r="T19" s="83"/>
    </row>
    <row r="20" spans="2:20" s="80" customFormat="1" ht="54.75" customHeight="1">
      <c r="B20" s="47" t="s">
        <v>256</v>
      </c>
      <c r="C20" s="47" t="s">
        <v>152</v>
      </c>
      <c r="D20" s="47" t="s">
        <v>59</v>
      </c>
      <c r="E20" s="47" t="s">
        <v>147</v>
      </c>
      <c r="F20" s="49" t="s">
        <v>395</v>
      </c>
      <c r="G20" s="85">
        <f t="shared" si="5"/>
        <v>2507100</v>
      </c>
      <c r="H20" s="85">
        <v>2507100</v>
      </c>
      <c r="I20" s="85">
        <v>1334000</v>
      </c>
      <c r="J20" s="85">
        <v>241700</v>
      </c>
      <c r="K20" s="98"/>
      <c r="L20" s="85">
        <f t="shared" si="6"/>
        <v>0</v>
      </c>
      <c r="M20" s="98"/>
      <c r="N20" s="98"/>
      <c r="O20" s="98"/>
      <c r="P20" s="98"/>
      <c r="Q20" s="98"/>
      <c r="R20" s="82">
        <f t="shared" si="4"/>
        <v>2507100</v>
      </c>
      <c r="S20" s="83"/>
      <c r="T20" s="83"/>
    </row>
    <row r="21" spans="2:20" s="80" customFormat="1" ht="24" customHeight="1">
      <c r="B21" s="148"/>
      <c r="C21" s="100"/>
      <c r="D21" s="100"/>
      <c r="E21" s="100"/>
      <c r="F21" s="92" t="s">
        <v>151</v>
      </c>
      <c r="G21" s="85">
        <f t="shared" si="5"/>
        <v>703900</v>
      </c>
      <c r="H21" s="98">
        <v>703900</v>
      </c>
      <c r="I21" s="98">
        <v>577000</v>
      </c>
      <c r="J21" s="82"/>
      <c r="K21" s="82"/>
      <c r="L21" s="85">
        <f t="shared" si="6"/>
        <v>0</v>
      </c>
      <c r="M21" s="82"/>
      <c r="N21" s="82"/>
      <c r="O21" s="82"/>
      <c r="P21" s="82"/>
      <c r="Q21" s="82"/>
      <c r="R21" s="82">
        <f t="shared" si="4"/>
        <v>703900</v>
      </c>
      <c r="S21" s="83"/>
      <c r="T21" s="83"/>
    </row>
    <row r="22" spans="2:20" s="80" customFormat="1" ht="38.25" customHeight="1">
      <c r="B22" s="47" t="s">
        <v>257</v>
      </c>
      <c r="C22" s="47" t="s">
        <v>153</v>
      </c>
      <c r="D22" s="47" t="s">
        <v>61</v>
      </c>
      <c r="E22" s="47" t="s">
        <v>154</v>
      </c>
      <c r="F22" s="49" t="s">
        <v>155</v>
      </c>
      <c r="G22" s="85">
        <f t="shared" si="5"/>
        <v>3673500</v>
      </c>
      <c r="H22" s="85">
        <v>3673500</v>
      </c>
      <c r="I22" s="85">
        <v>2617600</v>
      </c>
      <c r="J22" s="85">
        <v>242200</v>
      </c>
      <c r="K22" s="98"/>
      <c r="L22" s="85">
        <f t="shared" si="6"/>
        <v>43000</v>
      </c>
      <c r="M22" s="85">
        <v>43000</v>
      </c>
      <c r="N22" s="85"/>
      <c r="O22" s="85">
        <v>3000</v>
      </c>
      <c r="P22" s="98"/>
      <c r="Q22" s="98"/>
      <c r="R22" s="82">
        <f t="shared" si="4"/>
        <v>3716500</v>
      </c>
      <c r="S22" s="83"/>
      <c r="T22" s="83"/>
    </row>
    <row r="23" spans="2:20" s="80" customFormat="1" ht="39.75" customHeight="1">
      <c r="B23" s="47"/>
      <c r="C23" s="47"/>
      <c r="D23" s="47" t="s">
        <v>338</v>
      </c>
      <c r="E23" s="47" t="s">
        <v>154</v>
      </c>
      <c r="F23" s="48" t="s">
        <v>339</v>
      </c>
      <c r="G23" s="85">
        <f t="shared" si="5"/>
        <v>9485300</v>
      </c>
      <c r="H23" s="85">
        <v>9485300</v>
      </c>
      <c r="I23" s="85">
        <v>7533200</v>
      </c>
      <c r="J23" s="85">
        <v>259700</v>
      </c>
      <c r="K23" s="98"/>
      <c r="L23" s="85">
        <f t="shared" si="6"/>
        <v>360000</v>
      </c>
      <c r="M23" s="85">
        <v>360000</v>
      </c>
      <c r="N23" s="85">
        <v>295100</v>
      </c>
      <c r="O23" s="85"/>
      <c r="P23" s="98"/>
      <c r="Q23" s="98"/>
      <c r="R23" s="82">
        <f t="shared" si="4"/>
        <v>9845300</v>
      </c>
      <c r="S23" s="83"/>
      <c r="T23" s="83"/>
    </row>
    <row r="24" spans="2:20" s="80" customFormat="1" ht="27" customHeight="1">
      <c r="B24" s="47" t="s">
        <v>258</v>
      </c>
      <c r="C24" s="47" t="s">
        <v>157</v>
      </c>
      <c r="D24" s="47" t="s">
        <v>299</v>
      </c>
      <c r="E24" s="47" t="s">
        <v>158</v>
      </c>
      <c r="F24" s="49" t="s">
        <v>300</v>
      </c>
      <c r="G24" s="85">
        <f t="shared" si="5"/>
        <v>1176300</v>
      </c>
      <c r="H24" s="85">
        <v>1176300</v>
      </c>
      <c r="I24" s="85">
        <v>910900</v>
      </c>
      <c r="J24" s="85">
        <v>41800</v>
      </c>
      <c r="K24" s="85"/>
      <c r="L24" s="85">
        <f t="shared" si="6"/>
        <v>0</v>
      </c>
      <c r="M24" s="85"/>
      <c r="N24" s="85"/>
      <c r="O24" s="85"/>
      <c r="P24" s="85"/>
      <c r="Q24" s="85"/>
      <c r="R24" s="82">
        <f t="shared" si="4"/>
        <v>1176300</v>
      </c>
      <c r="S24" s="83"/>
      <c r="T24" s="83"/>
    </row>
    <row r="25" spans="2:20" s="80" customFormat="1" ht="25.5" customHeight="1">
      <c r="B25" s="47" t="s">
        <v>301</v>
      </c>
      <c r="C25" s="47" t="s">
        <v>160</v>
      </c>
      <c r="D25" s="47" t="s">
        <v>396</v>
      </c>
      <c r="E25" s="47" t="s">
        <v>158</v>
      </c>
      <c r="F25" s="49" t="s">
        <v>398</v>
      </c>
      <c r="G25" s="85">
        <f t="shared" si="5"/>
        <v>3643000</v>
      </c>
      <c r="H25" s="85">
        <v>3643000</v>
      </c>
      <c r="I25" s="85">
        <v>2809000</v>
      </c>
      <c r="J25" s="85">
        <v>82700</v>
      </c>
      <c r="K25" s="85"/>
      <c r="L25" s="85">
        <f t="shared" si="6"/>
        <v>0</v>
      </c>
      <c r="M25" s="85"/>
      <c r="N25" s="85"/>
      <c r="O25" s="85"/>
      <c r="P25" s="85"/>
      <c r="Q25" s="85"/>
      <c r="R25" s="82">
        <f t="shared" si="4"/>
        <v>3643000</v>
      </c>
      <c r="S25" s="83"/>
      <c r="T25" s="83"/>
    </row>
    <row r="26" spans="2:20" s="80" customFormat="1" ht="38.25" customHeight="1" hidden="1">
      <c r="B26" s="47" t="s">
        <v>259</v>
      </c>
      <c r="C26" s="47" t="s">
        <v>161</v>
      </c>
      <c r="D26" s="47" t="s">
        <v>162</v>
      </c>
      <c r="E26" s="47" t="s">
        <v>158</v>
      </c>
      <c r="F26" s="49" t="s">
        <v>163</v>
      </c>
      <c r="G26" s="85">
        <f t="shared" si="5"/>
        <v>0</v>
      </c>
      <c r="H26" s="85"/>
      <c r="I26" s="85"/>
      <c r="J26" s="85"/>
      <c r="K26" s="85"/>
      <c r="L26" s="85">
        <f t="shared" si="6"/>
        <v>0</v>
      </c>
      <c r="M26" s="85"/>
      <c r="N26" s="85"/>
      <c r="O26" s="85"/>
      <c r="P26" s="85"/>
      <c r="Q26" s="85"/>
      <c r="R26" s="82">
        <f t="shared" si="4"/>
        <v>0</v>
      </c>
      <c r="S26" s="83"/>
      <c r="T26" s="83"/>
    </row>
    <row r="27" spans="2:20" s="80" customFormat="1" ht="54" customHeight="1" hidden="1">
      <c r="B27" s="47" t="s">
        <v>374</v>
      </c>
      <c r="C27" s="47" t="s">
        <v>164</v>
      </c>
      <c r="D27" s="47" t="s">
        <v>351</v>
      </c>
      <c r="E27" s="47" t="s">
        <v>35</v>
      </c>
      <c r="F27" s="49" t="s">
        <v>395</v>
      </c>
      <c r="G27" s="85">
        <f t="shared" si="5"/>
        <v>0</v>
      </c>
      <c r="H27" s="85"/>
      <c r="I27" s="85"/>
      <c r="J27" s="85"/>
      <c r="K27" s="82"/>
      <c r="L27" s="85">
        <f t="shared" si="6"/>
        <v>0</v>
      </c>
      <c r="M27" s="82"/>
      <c r="N27" s="82"/>
      <c r="O27" s="82"/>
      <c r="P27" s="82"/>
      <c r="Q27" s="82"/>
      <c r="R27" s="82">
        <f t="shared" si="4"/>
        <v>0</v>
      </c>
      <c r="S27" s="83"/>
      <c r="T27" s="83"/>
    </row>
    <row r="28" spans="2:20" s="80" customFormat="1" ht="36.75" customHeight="1" hidden="1">
      <c r="B28" s="47"/>
      <c r="C28" s="47"/>
      <c r="D28" s="47" t="s">
        <v>431</v>
      </c>
      <c r="E28" s="47" t="s">
        <v>158</v>
      </c>
      <c r="F28" s="49" t="s">
        <v>432</v>
      </c>
      <c r="G28" s="85">
        <f t="shared" si="5"/>
        <v>0</v>
      </c>
      <c r="H28" s="85"/>
      <c r="I28" s="85"/>
      <c r="J28" s="85"/>
      <c r="K28" s="82"/>
      <c r="L28" s="85"/>
      <c r="M28" s="82"/>
      <c r="N28" s="82"/>
      <c r="O28" s="82"/>
      <c r="P28" s="82"/>
      <c r="Q28" s="82"/>
      <c r="R28" s="82">
        <f t="shared" si="4"/>
        <v>0</v>
      </c>
      <c r="S28" s="83"/>
      <c r="T28" s="83"/>
    </row>
    <row r="29" spans="2:20" s="80" customFormat="1" ht="21.75" customHeight="1">
      <c r="B29" s="150" t="s">
        <v>274</v>
      </c>
      <c r="C29" s="150"/>
      <c r="D29" s="150" t="s">
        <v>414</v>
      </c>
      <c r="E29" s="150"/>
      <c r="F29" s="151" t="s">
        <v>275</v>
      </c>
      <c r="G29" s="82">
        <f>G30+G32+G34+G36+G38+G39+G40+G41+G42+G43</f>
        <v>70376300</v>
      </c>
      <c r="H29" s="82">
        <f aca="true" t="shared" si="7" ref="H29:R29">H30+H32+H34+H36+H38+H39+H40+H41+H42+H43</f>
        <v>70376300</v>
      </c>
      <c r="I29" s="82">
        <f t="shared" si="7"/>
        <v>0</v>
      </c>
      <c r="J29" s="82">
        <f t="shared" si="7"/>
        <v>0</v>
      </c>
      <c r="K29" s="82">
        <f t="shared" si="7"/>
        <v>0</v>
      </c>
      <c r="L29" s="82">
        <f t="shared" si="7"/>
        <v>530000</v>
      </c>
      <c r="M29" s="82">
        <f t="shared" si="7"/>
        <v>530000</v>
      </c>
      <c r="N29" s="82">
        <f t="shared" si="7"/>
        <v>0</v>
      </c>
      <c r="O29" s="82">
        <f t="shared" si="7"/>
        <v>0</v>
      </c>
      <c r="P29" s="82">
        <f t="shared" si="7"/>
        <v>0</v>
      </c>
      <c r="Q29" s="82">
        <f t="shared" si="7"/>
        <v>0</v>
      </c>
      <c r="R29" s="82">
        <f t="shared" si="7"/>
        <v>70906300</v>
      </c>
      <c r="S29" s="83"/>
      <c r="T29" s="83"/>
    </row>
    <row r="30" spans="2:20" s="80" customFormat="1" ht="21" customHeight="1">
      <c r="B30" s="47" t="s">
        <v>237</v>
      </c>
      <c r="C30" s="47" t="s">
        <v>27</v>
      </c>
      <c r="D30" s="47" t="s">
        <v>28</v>
      </c>
      <c r="E30" s="47" t="s">
        <v>29</v>
      </c>
      <c r="F30" s="48" t="s">
        <v>30</v>
      </c>
      <c r="G30" s="85">
        <f>H30+K30</f>
        <v>56984800</v>
      </c>
      <c r="H30" s="85">
        <v>56984800</v>
      </c>
      <c r="I30" s="85"/>
      <c r="J30" s="85"/>
      <c r="K30" s="82"/>
      <c r="L30" s="85">
        <f>M30+P30</f>
        <v>530000</v>
      </c>
      <c r="M30" s="85">
        <v>530000</v>
      </c>
      <c r="N30" s="82"/>
      <c r="O30" s="82"/>
      <c r="P30" s="82"/>
      <c r="Q30" s="82"/>
      <c r="R30" s="82">
        <f aca="true" t="shared" si="8" ref="R30:R44">G30+L30</f>
        <v>57514800</v>
      </c>
      <c r="S30" s="83"/>
      <c r="T30" s="83"/>
    </row>
    <row r="31" spans="2:20" s="80" customFormat="1" ht="31.5" customHeight="1" hidden="1">
      <c r="B31" s="96"/>
      <c r="C31" s="96"/>
      <c r="D31" s="96"/>
      <c r="E31" s="96"/>
      <c r="F31" s="97" t="s">
        <v>124</v>
      </c>
      <c r="G31" s="85">
        <f aca="true" t="shared" si="9" ref="G31:G44">H31+K31</f>
        <v>43797500</v>
      </c>
      <c r="H31" s="98">
        <v>43797500</v>
      </c>
      <c r="I31" s="98"/>
      <c r="J31" s="82"/>
      <c r="K31" s="82"/>
      <c r="L31" s="85">
        <f aca="true" t="shared" si="10" ref="L31:L41">M31+P31</f>
        <v>0</v>
      </c>
      <c r="M31" s="82"/>
      <c r="N31" s="82"/>
      <c r="O31" s="82"/>
      <c r="P31" s="82"/>
      <c r="Q31" s="82"/>
      <c r="R31" s="82">
        <f t="shared" si="8"/>
        <v>43797500</v>
      </c>
      <c r="S31" s="83"/>
      <c r="T31" s="83"/>
    </row>
    <row r="32" spans="2:20" s="80" customFormat="1" ht="15.75" hidden="1">
      <c r="B32" s="47" t="s">
        <v>238</v>
      </c>
      <c r="C32" s="47" t="s">
        <v>125</v>
      </c>
      <c r="D32" s="47"/>
      <c r="E32" s="47"/>
      <c r="F32" s="48"/>
      <c r="G32" s="85">
        <f t="shared" si="9"/>
        <v>0</v>
      </c>
      <c r="H32" s="85"/>
      <c r="I32" s="85"/>
      <c r="J32" s="85"/>
      <c r="K32" s="85"/>
      <c r="L32" s="85">
        <f t="shared" si="10"/>
        <v>0</v>
      </c>
      <c r="M32" s="82"/>
      <c r="N32" s="82"/>
      <c r="O32" s="82"/>
      <c r="P32" s="82"/>
      <c r="Q32" s="82"/>
      <c r="R32" s="82">
        <f t="shared" si="8"/>
        <v>0</v>
      </c>
      <c r="S32" s="83"/>
      <c r="T32" s="83"/>
    </row>
    <row r="33" spans="2:20" s="80" customFormat="1" ht="15.75" hidden="1">
      <c r="B33" s="96"/>
      <c r="C33" s="96"/>
      <c r="D33" s="96"/>
      <c r="E33" s="96"/>
      <c r="F33" s="97"/>
      <c r="G33" s="85">
        <f t="shared" si="9"/>
        <v>0</v>
      </c>
      <c r="H33" s="98"/>
      <c r="I33" s="98"/>
      <c r="J33" s="85"/>
      <c r="K33" s="85"/>
      <c r="L33" s="85">
        <f t="shared" si="10"/>
        <v>0</v>
      </c>
      <c r="M33" s="82"/>
      <c r="N33" s="82"/>
      <c r="O33" s="82"/>
      <c r="P33" s="82"/>
      <c r="Q33" s="82"/>
      <c r="R33" s="82">
        <f t="shared" si="8"/>
        <v>0</v>
      </c>
      <c r="S33" s="83"/>
      <c r="T33" s="83"/>
    </row>
    <row r="34" spans="2:20" s="80" customFormat="1" ht="21.75" customHeight="1">
      <c r="B34" s="47" t="s">
        <v>239</v>
      </c>
      <c r="C34" s="47" t="s">
        <v>128</v>
      </c>
      <c r="D34" s="47" t="s">
        <v>313</v>
      </c>
      <c r="E34" s="47" t="s">
        <v>129</v>
      </c>
      <c r="F34" s="48" t="s">
        <v>314</v>
      </c>
      <c r="G34" s="85">
        <f t="shared" si="9"/>
        <v>2203600</v>
      </c>
      <c r="H34" s="85">
        <v>2203600</v>
      </c>
      <c r="I34" s="85"/>
      <c r="J34" s="85"/>
      <c r="K34" s="82"/>
      <c r="L34" s="85">
        <f t="shared" si="10"/>
        <v>0</v>
      </c>
      <c r="M34" s="82"/>
      <c r="N34" s="82"/>
      <c r="O34" s="82"/>
      <c r="P34" s="82"/>
      <c r="Q34" s="82"/>
      <c r="R34" s="82">
        <f t="shared" si="8"/>
        <v>2203600</v>
      </c>
      <c r="S34" s="83"/>
      <c r="T34" s="83"/>
    </row>
    <row r="35" spans="2:20" s="80" customFormat="1" ht="15.75" hidden="1">
      <c r="B35" s="96"/>
      <c r="C35" s="96"/>
      <c r="D35" s="96"/>
      <c r="E35" s="96"/>
      <c r="F35" s="97" t="s">
        <v>124</v>
      </c>
      <c r="G35" s="85">
        <f t="shared" si="9"/>
        <v>0</v>
      </c>
      <c r="H35" s="98"/>
      <c r="I35" s="98"/>
      <c r="J35" s="85"/>
      <c r="K35" s="82"/>
      <c r="L35" s="85">
        <f t="shared" si="10"/>
        <v>0</v>
      </c>
      <c r="M35" s="82"/>
      <c r="N35" s="82"/>
      <c r="O35" s="82"/>
      <c r="P35" s="82"/>
      <c r="Q35" s="82"/>
      <c r="R35" s="82">
        <f t="shared" si="8"/>
        <v>0</v>
      </c>
      <c r="S35" s="83"/>
      <c r="T35" s="83"/>
    </row>
    <row r="36" spans="2:20" s="80" customFormat="1" ht="39" customHeight="1">
      <c r="B36" s="63" t="s">
        <v>240</v>
      </c>
      <c r="C36" s="63" t="s">
        <v>130</v>
      </c>
      <c r="D36" s="63" t="s">
        <v>316</v>
      </c>
      <c r="E36" s="63" t="s">
        <v>131</v>
      </c>
      <c r="F36" s="48" t="s">
        <v>425</v>
      </c>
      <c r="G36" s="85">
        <f t="shared" si="9"/>
        <v>3716000</v>
      </c>
      <c r="H36" s="85">
        <v>3716000</v>
      </c>
      <c r="I36" s="85"/>
      <c r="J36" s="85"/>
      <c r="K36" s="82"/>
      <c r="L36" s="85">
        <f t="shared" si="10"/>
        <v>0</v>
      </c>
      <c r="M36" s="82"/>
      <c r="N36" s="82"/>
      <c r="O36" s="82"/>
      <c r="P36" s="82"/>
      <c r="Q36" s="82"/>
      <c r="R36" s="82">
        <f t="shared" si="8"/>
        <v>3716000</v>
      </c>
      <c r="S36" s="83"/>
      <c r="T36" s="83"/>
    </row>
    <row r="37" spans="2:20" s="80" customFormat="1" ht="34.5" customHeight="1" hidden="1">
      <c r="B37" s="96"/>
      <c r="C37" s="96"/>
      <c r="D37" s="96"/>
      <c r="E37" s="96"/>
      <c r="F37" s="97" t="s">
        <v>124</v>
      </c>
      <c r="G37" s="85">
        <f t="shared" si="9"/>
        <v>0</v>
      </c>
      <c r="H37" s="82"/>
      <c r="I37" s="82"/>
      <c r="J37" s="82"/>
      <c r="K37" s="82"/>
      <c r="L37" s="85">
        <f t="shared" si="10"/>
        <v>0</v>
      </c>
      <c r="M37" s="82"/>
      <c r="N37" s="82"/>
      <c r="O37" s="82"/>
      <c r="P37" s="82"/>
      <c r="Q37" s="82"/>
      <c r="R37" s="82">
        <f t="shared" si="8"/>
        <v>0</v>
      </c>
      <c r="S37" s="83"/>
      <c r="T37" s="83"/>
    </row>
    <row r="38" spans="2:20" s="80" customFormat="1" ht="38.25" customHeight="1">
      <c r="B38" s="96"/>
      <c r="C38" s="96"/>
      <c r="D38" s="47" t="s">
        <v>423</v>
      </c>
      <c r="E38" s="47" t="s">
        <v>126</v>
      </c>
      <c r="F38" s="48" t="s">
        <v>424</v>
      </c>
      <c r="G38" s="85">
        <f t="shared" si="9"/>
        <v>4258700</v>
      </c>
      <c r="H38" s="85">
        <v>4258700</v>
      </c>
      <c r="I38" s="82"/>
      <c r="J38" s="82"/>
      <c r="K38" s="82"/>
      <c r="L38" s="85"/>
      <c r="M38" s="82"/>
      <c r="N38" s="82"/>
      <c r="O38" s="82"/>
      <c r="P38" s="82"/>
      <c r="Q38" s="82"/>
      <c r="R38" s="82">
        <f t="shared" si="8"/>
        <v>4258700</v>
      </c>
      <c r="S38" s="83"/>
      <c r="T38" s="83"/>
    </row>
    <row r="39" spans="2:20" s="80" customFormat="1" ht="34.5" customHeight="1">
      <c r="B39" s="96"/>
      <c r="C39" s="96"/>
      <c r="D39" s="47" t="s">
        <v>364</v>
      </c>
      <c r="E39" s="47" t="s">
        <v>32</v>
      </c>
      <c r="F39" s="52" t="s">
        <v>365</v>
      </c>
      <c r="G39" s="85">
        <f t="shared" si="9"/>
        <v>758000</v>
      </c>
      <c r="H39" s="85">
        <v>758000</v>
      </c>
      <c r="I39" s="82"/>
      <c r="J39" s="82"/>
      <c r="K39" s="82"/>
      <c r="L39" s="85"/>
      <c r="M39" s="82"/>
      <c r="N39" s="82"/>
      <c r="O39" s="82"/>
      <c r="P39" s="82"/>
      <c r="Q39" s="82"/>
      <c r="R39" s="82">
        <f t="shared" si="8"/>
        <v>758000</v>
      </c>
      <c r="S39" s="83"/>
      <c r="T39" s="83"/>
    </row>
    <row r="40" spans="2:20" s="80" customFormat="1" ht="34.5" customHeight="1">
      <c r="B40" s="96"/>
      <c r="C40" s="96"/>
      <c r="D40" s="47" t="s">
        <v>427</v>
      </c>
      <c r="E40" s="47" t="s">
        <v>32</v>
      </c>
      <c r="F40" s="48" t="s">
        <v>428</v>
      </c>
      <c r="G40" s="85">
        <f t="shared" si="9"/>
        <v>798500</v>
      </c>
      <c r="H40" s="85">
        <v>798500</v>
      </c>
      <c r="I40" s="82"/>
      <c r="J40" s="82"/>
      <c r="K40" s="82"/>
      <c r="L40" s="85"/>
      <c r="M40" s="82"/>
      <c r="N40" s="82"/>
      <c r="O40" s="82"/>
      <c r="P40" s="82"/>
      <c r="Q40" s="82"/>
      <c r="R40" s="82">
        <f t="shared" si="8"/>
        <v>798500</v>
      </c>
      <c r="S40" s="83"/>
      <c r="T40" s="83"/>
    </row>
    <row r="41" spans="2:20" s="80" customFormat="1" ht="31.5">
      <c r="B41" s="63" t="s">
        <v>317</v>
      </c>
      <c r="C41" s="63" t="s">
        <v>132</v>
      </c>
      <c r="D41" s="63" t="s">
        <v>390</v>
      </c>
      <c r="E41" s="63" t="s">
        <v>32</v>
      </c>
      <c r="F41" s="48" t="s">
        <v>391</v>
      </c>
      <c r="G41" s="85">
        <f t="shared" si="9"/>
        <v>1566700</v>
      </c>
      <c r="H41" s="85">
        <v>1566700</v>
      </c>
      <c r="I41" s="85"/>
      <c r="J41" s="85"/>
      <c r="K41" s="85"/>
      <c r="L41" s="85">
        <f t="shared" si="10"/>
        <v>0</v>
      </c>
      <c r="M41" s="82"/>
      <c r="N41" s="82"/>
      <c r="O41" s="82"/>
      <c r="P41" s="82"/>
      <c r="Q41" s="82"/>
      <c r="R41" s="82">
        <f t="shared" si="8"/>
        <v>1566700</v>
      </c>
      <c r="S41" s="83"/>
      <c r="T41" s="83"/>
    </row>
    <row r="42" spans="2:20" s="80" customFormat="1" ht="26.25" customHeight="1">
      <c r="B42" s="47" t="s">
        <v>241</v>
      </c>
      <c r="C42" s="47" t="s">
        <v>31</v>
      </c>
      <c r="D42" s="63" t="s">
        <v>393</v>
      </c>
      <c r="E42" s="63" t="s">
        <v>32</v>
      </c>
      <c r="F42" s="48" t="s">
        <v>394</v>
      </c>
      <c r="G42" s="85">
        <f t="shared" si="9"/>
        <v>90000</v>
      </c>
      <c r="H42" s="85">
        <v>90000</v>
      </c>
      <c r="I42" s="85"/>
      <c r="J42" s="85"/>
      <c r="K42" s="85"/>
      <c r="L42" s="85">
        <f>M42+P42</f>
        <v>0</v>
      </c>
      <c r="M42" s="82"/>
      <c r="N42" s="82"/>
      <c r="O42" s="82"/>
      <c r="P42" s="82"/>
      <c r="Q42" s="82"/>
      <c r="R42" s="82">
        <f t="shared" si="8"/>
        <v>90000</v>
      </c>
      <c r="S42" s="83"/>
      <c r="T42" s="83"/>
    </row>
    <row r="43" spans="2:20" s="80" customFormat="1" ht="18.75" customHeight="1" hidden="1">
      <c r="B43" s="47"/>
      <c r="C43" s="47"/>
      <c r="D43" s="47"/>
      <c r="E43" s="47"/>
      <c r="F43" s="52"/>
      <c r="G43" s="85">
        <f t="shared" si="9"/>
        <v>0</v>
      </c>
      <c r="H43" s="85"/>
      <c r="I43" s="85"/>
      <c r="J43" s="85"/>
      <c r="K43" s="85"/>
      <c r="L43" s="85"/>
      <c r="M43" s="82"/>
      <c r="N43" s="82"/>
      <c r="O43" s="82"/>
      <c r="P43" s="82"/>
      <c r="Q43" s="82"/>
      <c r="R43" s="82">
        <f t="shared" si="8"/>
        <v>0</v>
      </c>
      <c r="S43" s="83"/>
      <c r="T43" s="83"/>
    </row>
    <row r="44" spans="2:20" s="80" customFormat="1" ht="54.75" customHeight="1" hidden="1">
      <c r="B44" s="96"/>
      <c r="C44" s="96"/>
      <c r="D44" s="96"/>
      <c r="E44" s="96"/>
      <c r="F44" s="97" t="s">
        <v>134</v>
      </c>
      <c r="G44" s="85">
        <f t="shared" si="9"/>
        <v>0</v>
      </c>
      <c r="H44" s="98"/>
      <c r="I44" s="82"/>
      <c r="J44" s="82"/>
      <c r="K44" s="82"/>
      <c r="L44" s="82"/>
      <c r="M44" s="82"/>
      <c r="N44" s="82"/>
      <c r="O44" s="82"/>
      <c r="P44" s="82"/>
      <c r="Q44" s="82"/>
      <c r="R44" s="82">
        <f t="shared" si="8"/>
        <v>0</v>
      </c>
      <c r="S44" s="83"/>
      <c r="T44" s="83"/>
    </row>
    <row r="45" spans="2:20" s="80" customFormat="1" ht="35.25" customHeight="1">
      <c r="B45" s="61"/>
      <c r="C45" s="96"/>
      <c r="D45" s="61" t="s">
        <v>415</v>
      </c>
      <c r="E45" s="96"/>
      <c r="F45" s="213" t="s">
        <v>277</v>
      </c>
      <c r="G45" s="82">
        <f>SUM(G49:G89)</f>
        <v>275071300</v>
      </c>
      <c r="H45" s="82">
        <f aca="true" t="shared" si="11" ref="H45:R45">SUM(H49:H89)</f>
        <v>275071300</v>
      </c>
      <c r="I45" s="82">
        <f t="shared" si="11"/>
        <v>8255900</v>
      </c>
      <c r="J45" s="82">
        <f t="shared" si="11"/>
        <v>650900</v>
      </c>
      <c r="K45" s="82">
        <f t="shared" si="11"/>
        <v>0</v>
      </c>
      <c r="L45" s="82">
        <f t="shared" si="11"/>
        <v>700000</v>
      </c>
      <c r="M45" s="82">
        <f t="shared" si="11"/>
        <v>700000</v>
      </c>
      <c r="N45" s="82">
        <f t="shared" si="11"/>
        <v>50000</v>
      </c>
      <c r="O45" s="82">
        <f t="shared" si="11"/>
        <v>9000</v>
      </c>
      <c r="P45" s="82">
        <f t="shared" si="11"/>
        <v>0</v>
      </c>
      <c r="Q45" s="82">
        <f t="shared" si="11"/>
        <v>0</v>
      </c>
      <c r="R45" s="82">
        <f t="shared" si="11"/>
        <v>275771300</v>
      </c>
      <c r="S45" s="83"/>
      <c r="T45" s="83"/>
    </row>
    <row r="46" spans="1:20" s="80" customFormat="1" ht="30.75" customHeight="1" hidden="1">
      <c r="A46" s="145" t="s">
        <v>167</v>
      </c>
      <c r="B46" s="47"/>
      <c r="C46" s="61" t="s">
        <v>52</v>
      </c>
      <c r="D46" s="61"/>
      <c r="E46" s="61"/>
      <c r="F46" s="214" t="s">
        <v>53</v>
      </c>
      <c r="G46" s="82">
        <f aca="true" t="shared" si="12" ref="G46:Q46">G47</f>
        <v>275071300</v>
      </c>
      <c r="H46" s="82">
        <f t="shared" si="12"/>
        <v>275071300</v>
      </c>
      <c r="I46" s="82">
        <f t="shared" si="12"/>
        <v>8255900</v>
      </c>
      <c r="J46" s="82">
        <f t="shared" si="12"/>
        <v>650900</v>
      </c>
      <c r="K46" s="82">
        <f t="shared" si="12"/>
        <v>0</v>
      </c>
      <c r="L46" s="82">
        <f t="shared" si="12"/>
        <v>700000</v>
      </c>
      <c r="M46" s="82">
        <f t="shared" si="12"/>
        <v>700000</v>
      </c>
      <c r="N46" s="82">
        <f t="shared" si="12"/>
        <v>50000</v>
      </c>
      <c r="O46" s="82">
        <f t="shared" si="12"/>
        <v>9000</v>
      </c>
      <c r="P46" s="82">
        <f t="shared" si="12"/>
        <v>0</v>
      </c>
      <c r="Q46" s="82">
        <f t="shared" si="12"/>
        <v>0</v>
      </c>
      <c r="R46" s="82">
        <f aca="true" t="shared" si="13" ref="R46:R78">G46+L46</f>
        <v>275771300</v>
      </c>
      <c r="S46" s="83"/>
      <c r="T46" s="83"/>
    </row>
    <row r="47" spans="1:20" s="80" customFormat="1" ht="33" customHeight="1" hidden="1">
      <c r="A47" s="145"/>
      <c r="B47" s="66" t="s">
        <v>261</v>
      </c>
      <c r="C47" s="61" t="s">
        <v>54</v>
      </c>
      <c r="D47" s="61"/>
      <c r="E47" s="61"/>
      <c r="F47" s="214" t="s">
        <v>168</v>
      </c>
      <c r="G47" s="82">
        <f aca="true" t="shared" si="14" ref="G47:Q47">SUM(G49:G89)</f>
        <v>275071300</v>
      </c>
      <c r="H47" s="82">
        <f t="shared" si="14"/>
        <v>275071300</v>
      </c>
      <c r="I47" s="82">
        <f t="shared" si="14"/>
        <v>8255900</v>
      </c>
      <c r="J47" s="82">
        <f t="shared" si="14"/>
        <v>650900</v>
      </c>
      <c r="K47" s="82">
        <f t="shared" si="14"/>
        <v>0</v>
      </c>
      <c r="L47" s="82">
        <f t="shared" si="14"/>
        <v>700000</v>
      </c>
      <c r="M47" s="82">
        <f t="shared" si="14"/>
        <v>700000</v>
      </c>
      <c r="N47" s="82">
        <f t="shared" si="14"/>
        <v>50000</v>
      </c>
      <c r="O47" s="82">
        <f t="shared" si="14"/>
        <v>9000</v>
      </c>
      <c r="P47" s="82">
        <f t="shared" si="14"/>
        <v>0</v>
      </c>
      <c r="Q47" s="82">
        <f t="shared" si="14"/>
        <v>0</v>
      </c>
      <c r="R47" s="82">
        <f t="shared" si="13"/>
        <v>275771300</v>
      </c>
      <c r="S47" s="83"/>
      <c r="T47" s="83"/>
    </row>
    <row r="48" spans="1:20" s="80" customFormat="1" ht="33" customHeight="1" hidden="1">
      <c r="A48" s="103"/>
      <c r="B48" s="66"/>
      <c r="C48" s="61"/>
      <c r="D48" s="47"/>
      <c r="E48" s="47"/>
      <c r="F48" s="215"/>
      <c r="G48" s="85">
        <f>H48+K48</f>
        <v>0</v>
      </c>
      <c r="H48" s="85"/>
      <c r="I48" s="82"/>
      <c r="J48" s="82"/>
      <c r="K48" s="82"/>
      <c r="L48" s="82"/>
      <c r="M48" s="82"/>
      <c r="N48" s="82"/>
      <c r="O48" s="82"/>
      <c r="P48" s="82"/>
      <c r="Q48" s="82"/>
      <c r="R48" s="82"/>
      <c r="S48" s="83"/>
      <c r="T48" s="83"/>
    </row>
    <row r="49" spans="1:20" s="80" customFormat="1" ht="41.25" customHeight="1">
      <c r="A49" s="103"/>
      <c r="B49" s="47" t="s">
        <v>268</v>
      </c>
      <c r="C49" s="63" t="s">
        <v>169</v>
      </c>
      <c r="D49" s="63" t="s">
        <v>170</v>
      </c>
      <c r="E49" s="63" t="s">
        <v>171</v>
      </c>
      <c r="F49" s="216" t="s">
        <v>341</v>
      </c>
      <c r="G49" s="85">
        <f>H49+K49</f>
        <v>12000000</v>
      </c>
      <c r="H49" s="85">
        <v>12000000</v>
      </c>
      <c r="I49" s="85"/>
      <c r="J49" s="85"/>
      <c r="K49" s="85"/>
      <c r="L49" s="85">
        <f>M49+P49</f>
        <v>0</v>
      </c>
      <c r="M49" s="85"/>
      <c r="N49" s="85"/>
      <c r="O49" s="85"/>
      <c r="P49" s="85"/>
      <c r="Q49" s="85"/>
      <c r="R49" s="82">
        <f t="shared" si="13"/>
        <v>12000000</v>
      </c>
      <c r="S49" s="89"/>
      <c r="T49" s="83"/>
    </row>
    <row r="50" spans="1:20" s="80" customFormat="1" ht="44.25" customHeight="1">
      <c r="A50" s="103"/>
      <c r="B50" s="602" t="s">
        <v>269</v>
      </c>
      <c r="C50" s="63" t="s">
        <v>172</v>
      </c>
      <c r="D50" s="212" t="s">
        <v>173</v>
      </c>
      <c r="E50" s="212" t="s">
        <v>59</v>
      </c>
      <c r="F50" s="217" t="s">
        <v>0</v>
      </c>
      <c r="G50" s="598">
        <f>H50+K50</f>
        <v>128028000</v>
      </c>
      <c r="H50" s="598">
        <v>128028000</v>
      </c>
      <c r="I50" s="598"/>
      <c r="J50" s="598"/>
      <c r="K50" s="598"/>
      <c r="L50" s="598">
        <f>M50+P50</f>
        <v>0</v>
      </c>
      <c r="M50" s="598"/>
      <c r="N50" s="598"/>
      <c r="O50" s="598"/>
      <c r="P50" s="598"/>
      <c r="Q50" s="598"/>
      <c r="R50" s="600">
        <f t="shared" si="13"/>
        <v>128028000</v>
      </c>
      <c r="S50" s="89"/>
      <c r="T50" s="83"/>
    </row>
    <row r="51" spans="1:20" s="80" customFormat="1" ht="232.5" customHeight="1" hidden="1">
      <c r="A51" s="103"/>
      <c r="B51" s="603"/>
      <c r="C51" s="63"/>
      <c r="D51" s="212" t="s">
        <v>173</v>
      </c>
      <c r="E51" s="212" t="s">
        <v>59</v>
      </c>
      <c r="F51" s="217" t="s">
        <v>0</v>
      </c>
      <c r="G51" s="599"/>
      <c r="H51" s="599"/>
      <c r="I51" s="599"/>
      <c r="J51" s="599"/>
      <c r="K51" s="599"/>
      <c r="L51" s="599"/>
      <c r="M51" s="599"/>
      <c r="N51" s="599"/>
      <c r="O51" s="599"/>
      <c r="P51" s="599"/>
      <c r="Q51" s="599"/>
      <c r="R51" s="601"/>
      <c r="S51" s="89"/>
      <c r="T51" s="83"/>
    </row>
    <row r="52" spans="1:20" s="80" customFormat="1" ht="66.75" customHeight="1">
      <c r="A52" s="103"/>
      <c r="B52" s="47" t="s">
        <v>270</v>
      </c>
      <c r="C52" s="63" t="s">
        <v>174</v>
      </c>
      <c r="D52" s="212" t="s">
        <v>176</v>
      </c>
      <c r="E52" s="212" t="s">
        <v>171</v>
      </c>
      <c r="F52" s="217" t="s">
        <v>344</v>
      </c>
      <c r="G52" s="85">
        <f>H52+K52</f>
        <v>160000</v>
      </c>
      <c r="H52" s="85">
        <v>160000</v>
      </c>
      <c r="I52" s="85"/>
      <c r="J52" s="85"/>
      <c r="K52" s="85"/>
      <c r="L52" s="85">
        <f>M52+P52</f>
        <v>0</v>
      </c>
      <c r="M52" s="85"/>
      <c r="N52" s="85"/>
      <c r="O52" s="85"/>
      <c r="P52" s="85"/>
      <c r="Q52" s="85"/>
      <c r="R52" s="82">
        <f>G52+L52</f>
        <v>160000</v>
      </c>
      <c r="S52" s="89"/>
      <c r="T52" s="83"/>
    </row>
    <row r="53" spans="1:20" s="80" customFormat="1" ht="51" customHeight="1">
      <c r="A53" s="103"/>
      <c r="B53" s="47"/>
      <c r="C53" s="63"/>
      <c r="D53" s="212" t="s">
        <v>178</v>
      </c>
      <c r="E53" s="212" t="s">
        <v>59</v>
      </c>
      <c r="F53" s="217" t="s">
        <v>1</v>
      </c>
      <c r="G53" s="85">
        <f aca="true" t="shared" si="15" ref="G53:G89">H53+K53</f>
        <v>2026000</v>
      </c>
      <c r="H53" s="85">
        <v>2026000</v>
      </c>
      <c r="I53" s="85"/>
      <c r="J53" s="85"/>
      <c r="K53" s="85"/>
      <c r="L53" s="85">
        <f aca="true" t="shared" si="16" ref="L53:L89">M53+P53</f>
        <v>0</v>
      </c>
      <c r="M53" s="85"/>
      <c r="N53" s="85"/>
      <c r="O53" s="85"/>
      <c r="P53" s="85"/>
      <c r="Q53" s="85"/>
      <c r="R53" s="82">
        <f t="shared" si="13"/>
        <v>2026000</v>
      </c>
      <c r="S53" s="89"/>
      <c r="T53" s="83"/>
    </row>
    <row r="54" spans="1:20" s="80" customFormat="1" ht="36" customHeight="1" hidden="1">
      <c r="A54" s="103"/>
      <c r="B54" s="47"/>
      <c r="C54" s="63"/>
      <c r="D54" s="212" t="s">
        <v>180</v>
      </c>
      <c r="E54" s="212" t="s">
        <v>171</v>
      </c>
      <c r="F54" s="218" t="s">
        <v>181</v>
      </c>
      <c r="G54" s="85">
        <f t="shared" si="15"/>
        <v>0</v>
      </c>
      <c r="H54" s="85"/>
      <c r="I54" s="85"/>
      <c r="J54" s="85"/>
      <c r="K54" s="85"/>
      <c r="L54" s="85">
        <f t="shared" si="16"/>
        <v>0</v>
      </c>
      <c r="M54" s="85"/>
      <c r="N54" s="85"/>
      <c r="O54" s="85"/>
      <c r="P54" s="85"/>
      <c r="Q54" s="85"/>
      <c r="R54" s="82">
        <f t="shared" si="13"/>
        <v>0</v>
      </c>
      <c r="S54" s="89"/>
      <c r="T54" s="83"/>
    </row>
    <row r="55" spans="1:20" s="80" customFormat="1" ht="34.5" hidden="1">
      <c r="A55" s="103"/>
      <c r="B55" s="47"/>
      <c r="C55" s="63"/>
      <c r="D55" s="212" t="s">
        <v>180</v>
      </c>
      <c r="E55" s="212" t="s">
        <v>171</v>
      </c>
      <c r="F55" s="218" t="s">
        <v>346</v>
      </c>
      <c r="G55" s="85">
        <f t="shared" si="15"/>
        <v>0</v>
      </c>
      <c r="H55" s="85"/>
      <c r="I55" s="85"/>
      <c r="J55" s="85"/>
      <c r="K55" s="85"/>
      <c r="L55" s="85">
        <f t="shared" si="16"/>
        <v>0</v>
      </c>
      <c r="M55" s="85"/>
      <c r="N55" s="85"/>
      <c r="O55" s="85"/>
      <c r="P55" s="85"/>
      <c r="Q55" s="85"/>
      <c r="R55" s="82">
        <f t="shared" si="13"/>
        <v>0</v>
      </c>
      <c r="S55" s="89"/>
      <c r="T55" s="83"/>
    </row>
    <row r="56" spans="1:20" s="80" customFormat="1" ht="24.75" customHeight="1" hidden="1">
      <c r="A56" s="103"/>
      <c r="B56" s="47"/>
      <c r="C56" s="63"/>
      <c r="D56" s="212" t="s">
        <v>183</v>
      </c>
      <c r="E56" s="212" t="s">
        <v>175</v>
      </c>
      <c r="F56" s="218" t="s">
        <v>184</v>
      </c>
      <c r="G56" s="85">
        <f t="shared" si="15"/>
        <v>0</v>
      </c>
      <c r="H56" s="85"/>
      <c r="I56" s="85"/>
      <c r="J56" s="85"/>
      <c r="K56" s="85"/>
      <c r="L56" s="85">
        <f t="shared" si="16"/>
        <v>0</v>
      </c>
      <c r="M56" s="85"/>
      <c r="N56" s="85"/>
      <c r="O56" s="85"/>
      <c r="P56" s="85"/>
      <c r="Q56" s="85"/>
      <c r="R56" s="82">
        <f>G56+L56</f>
        <v>0</v>
      </c>
      <c r="S56" s="89"/>
      <c r="T56" s="83"/>
    </row>
    <row r="57" spans="1:20" s="80" customFormat="1" ht="367.5" customHeight="1" hidden="1">
      <c r="A57" s="103"/>
      <c r="B57" s="47"/>
      <c r="C57" s="63"/>
      <c r="D57" s="212" t="s">
        <v>186</v>
      </c>
      <c r="E57" s="212" t="s">
        <v>175</v>
      </c>
      <c r="F57" s="218" t="s">
        <v>187</v>
      </c>
      <c r="G57" s="85">
        <f t="shared" si="15"/>
        <v>0</v>
      </c>
      <c r="H57" s="85"/>
      <c r="I57" s="85"/>
      <c r="J57" s="85"/>
      <c r="K57" s="85"/>
      <c r="L57" s="85">
        <f t="shared" si="16"/>
        <v>0</v>
      </c>
      <c r="M57" s="85"/>
      <c r="N57" s="85"/>
      <c r="O57" s="85"/>
      <c r="P57" s="85"/>
      <c r="Q57" s="85"/>
      <c r="R57" s="82">
        <f t="shared" si="13"/>
        <v>0</v>
      </c>
      <c r="S57" s="89"/>
      <c r="T57" s="83"/>
    </row>
    <row r="58" spans="1:20" s="80" customFormat="1" ht="36" customHeight="1">
      <c r="A58" s="103"/>
      <c r="B58" s="47"/>
      <c r="C58" s="63"/>
      <c r="D58" s="212" t="s">
        <v>188</v>
      </c>
      <c r="E58" s="212" t="s">
        <v>35</v>
      </c>
      <c r="F58" s="218" t="s">
        <v>189</v>
      </c>
      <c r="G58" s="85">
        <f t="shared" si="15"/>
        <v>800000</v>
      </c>
      <c r="H58" s="85">
        <v>800000</v>
      </c>
      <c r="I58" s="85"/>
      <c r="J58" s="85"/>
      <c r="K58" s="85"/>
      <c r="L58" s="85">
        <f t="shared" si="16"/>
        <v>0</v>
      </c>
      <c r="M58" s="85"/>
      <c r="N58" s="85"/>
      <c r="O58" s="85"/>
      <c r="P58" s="85"/>
      <c r="Q58" s="85"/>
      <c r="R58" s="82">
        <f t="shared" si="13"/>
        <v>800000</v>
      </c>
      <c r="S58" s="89"/>
      <c r="T58" s="83"/>
    </row>
    <row r="59" spans="1:20" s="80" customFormat="1" ht="27" customHeight="1" hidden="1">
      <c r="A59" s="103"/>
      <c r="B59" s="47"/>
      <c r="C59" s="63"/>
      <c r="D59" s="212" t="s">
        <v>190</v>
      </c>
      <c r="E59" s="212" t="s">
        <v>35</v>
      </c>
      <c r="F59" s="218" t="s">
        <v>320</v>
      </c>
      <c r="G59" s="85">
        <f t="shared" si="15"/>
        <v>0</v>
      </c>
      <c r="H59" s="85"/>
      <c r="I59" s="85"/>
      <c r="J59" s="85"/>
      <c r="K59" s="85"/>
      <c r="L59" s="85">
        <f t="shared" si="16"/>
        <v>0</v>
      </c>
      <c r="M59" s="85"/>
      <c r="N59" s="85"/>
      <c r="O59" s="85"/>
      <c r="P59" s="85"/>
      <c r="Q59" s="85"/>
      <c r="R59" s="82">
        <f t="shared" si="13"/>
        <v>0</v>
      </c>
      <c r="S59" s="89"/>
      <c r="T59" s="83"/>
    </row>
    <row r="60" spans="1:20" s="80" customFormat="1" ht="29.25" customHeight="1">
      <c r="A60" s="103"/>
      <c r="B60" s="47"/>
      <c r="C60" s="63"/>
      <c r="D60" s="212" t="s">
        <v>190</v>
      </c>
      <c r="E60" s="212" t="s">
        <v>35</v>
      </c>
      <c r="F60" s="218" t="s">
        <v>200</v>
      </c>
      <c r="G60" s="85">
        <f t="shared" si="15"/>
        <v>150000</v>
      </c>
      <c r="H60" s="85">
        <v>150000</v>
      </c>
      <c r="I60" s="85"/>
      <c r="J60" s="85"/>
      <c r="K60" s="85"/>
      <c r="L60" s="85">
        <f t="shared" si="16"/>
        <v>0</v>
      </c>
      <c r="M60" s="85"/>
      <c r="N60" s="85"/>
      <c r="O60" s="85"/>
      <c r="P60" s="85"/>
      <c r="Q60" s="85"/>
      <c r="R60" s="82">
        <f t="shared" si="13"/>
        <v>150000</v>
      </c>
      <c r="S60" s="89"/>
      <c r="T60" s="83"/>
    </row>
    <row r="61" spans="1:20" s="80" customFormat="1" ht="31.5" customHeight="1">
      <c r="A61" s="103"/>
      <c r="B61" s="47"/>
      <c r="C61" s="63"/>
      <c r="D61" s="212" t="s">
        <v>191</v>
      </c>
      <c r="E61" s="212" t="s">
        <v>35</v>
      </c>
      <c r="F61" s="218" t="s">
        <v>192</v>
      </c>
      <c r="G61" s="85">
        <f t="shared" si="15"/>
        <v>43600000</v>
      </c>
      <c r="H61" s="85">
        <v>43600000</v>
      </c>
      <c r="I61" s="85"/>
      <c r="J61" s="85"/>
      <c r="K61" s="85"/>
      <c r="L61" s="85">
        <f t="shared" si="16"/>
        <v>0</v>
      </c>
      <c r="M61" s="85"/>
      <c r="N61" s="85"/>
      <c r="O61" s="85"/>
      <c r="P61" s="85"/>
      <c r="Q61" s="85"/>
      <c r="R61" s="82">
        <f t="shared" si="13"/>
        <v>43600000</v>
      </c>
      <c r="S61" s="89"/>
      <c r="T61" s="83"/>
    </row>
    <row r="62" spans="1:20" s="80" customFormat="1" ht="30" customHeight="1">
      <c r="A62" s="103"/>
      <c r="B62" s="47"/>
      <c r="C62" s="63"/>
      <c r="D62" s="212" t="s">
        <v>193</v>
      </c>
      <c r="E62" s="212" t="s">
        <v>35</v>
      </c>
      <c r="F62" s="218" t="s">
        <v>194</v>
      </c>
      <c r="G62" s="85">
        <f t="shared" si="15"/>
        <v>1800000</v>
      </c>
      <c r="H62" s="85">
        <v>1800000</v>
      </c>
      <c r="I62" s="85"/>
      <c r="J62" s="85"/>
      <c r="K62" s="85"/>
      <c r="L62" s="85">
        <f t="shared" si="16"/>
        <v>0</v>
      </c>
      <c r="M62" s="85"/>
      <c r="N62" s="85"/>
      <c r="O62" s="85"/>
      <c r="P62" s="85"/>
      <c r="Q62" s="85"/>
      <c r="R62" s="82">
        <f t="shared" si="13"/>
        <v>1800000</v>
      </c>
      <c r="S62" s="89"/>
      <c r="T62" s="83"/>
    </row>
    <row r="63" spans="1:20" s="80" customFormat="1" ht="27.75" customHeight="1">
      <c r="A63" s="103"/>
      <c r="B63" s="47"/>
      <c r="C63" s="63"/>
      <c r="D63" s="212" t="s">
        <v>195</v>
      </c>
      <c r="E63" s="212" t="s">
        <v>35</v>
      </c>
      <c r="F63" s="218" t="s">
        <v>196</v>
      </c>
      <c r="G63" s="85">
        <f t="shared" si="15"/>
        <v>5350000</v>
      </c>
      <c r="H63" s="85">
        <v>5350000</v>
      </c>
      <c r="I63" s="85"/>
      <c r="J63" s="85"/>
      <c r="K63" s="85"/>
      <c r="L63" s="85">
        <f t="shared" si="16"/>
        <v>0</v>
      </c>
      <c r="M63" s="85"/>
      <c r="N63" s="85"/>
      <c r="O63" s="85"/>
      <c r="P63" s="85"/>
      <c r="Q63" s="85"/>
      <c r="R63" s="82">
        <f t="shared" si="13"/>
        <v>5350000</v>
      </c>
      <c r="S63" s="89"/>
      <c r="T63" s="83"/>
    </row>
    <row r="64" spans="1:20" s="80" customFormat="1" ht="25.5" customHeight="1">
      <c r="A64" s="145" t="s">
        <v>142</v>
      </c>
      <c r="B64" s="47"/>
      <c r="C64" s="63"/>
      <c r="D64" s="212" t="s">
        <v>197</v>
      </c>
      <c r="E64" s="212" t="s">
        <v>35</v>
      </c>
      <c r="F64" s="218" t="s">
        <v>198</v>
      </c>
      <c r="G64" s="85">
        <f t="shared" si="15"/>
        <v>300000</v>
      </c>
      <c r="H64" s="85">
        <v>300000</v>
      </c>
      <c r="I64" s="85"/>
      <c r="J64" s="85"/>
      <c r="K64" s="85"/>
      <c r="L64" s="85">
        <f t="shared" si="16"/>
        <v>0</v>
      </c>
      <c r="M64" s="85"/>
      <c r="N64" s="85"/>
      <c r="O64" s="85"/>
      <c r="P64" s="85"/>
      <c r="Q64" s="85"/>
      <c r="R64" s="82">
        <f t="shared" si="13"/>
        <v>300000</v>
      </c>
      <c r="S64" s="83"/>
      <c r="T64" s="83"/>
    </row>
    <row r="65" spans="1:20" s="80" customFormat="1" ht="46.5" customHeight="1">
      <c r="A65" s="145" t="s">
        <v>167</v>
      </c>
      <c r="B65" s="47"/>
      <c r="C65" s="63"/>
      <c r="D65" s="212" t="s">
        <v>199</v>
      </c>
      <c r="E65" s="212" t="s">
        <v>35</v>
      </c>
      <c r="F65" s="218" t="s">
        <v>202</v>
      </c>
      <c r="G65" s="85">
        <f t="shared" si="15"/>
        <v>31500000</v>
      </c>
      <c r="H65" s="85">
        <v>31500000</v>
      </c>
      <c r="I65" s="85"/>
      <c r="J65" s="85"/>
      <c r="K65" s="85"/>
      <c r="L65" s="85">
        <f t="shared" si="16"/>
        <v>0</v>
      </c>
      <c r="M65" s="85"/>
      <c r="N65" s="85"/>
      <c r="O65" s="85"/>
      <c r="P65" s="85"/>
      <c r="Q65" s="85"/>
      <c r="R65" s="82">
        <f t="shared" si="13"/>
        <v>31500000</v>
      </c>
      <c r="S65" s="83"/>
      <c r="T65" s="83"/>
    </row>
    <row r="66" spans="1:20" s="80" customFormat="1" ht="45.75" customHeight="1">
      <c r="A66" s="145"/>
      <c r="B66" s="47"/>
      <c r="C66" s="63"/>
      <c r="D66" s="212" t="s">
        <v>434</v>
      </c>
      <c r="E66" s="212" t="s">
        <v>146</v>
      </c>
      <c r="F66" s="218" t="s">
        <v>436</v>
      </c>
      <c r="G66" s="85">
        <f t="shared" si="15"/>
        <v>25740000</v>
      </c>
      <c r="H66" s="85">
        <v>25740000</v>
      </c>
      <c r="I66" s="85"/>
      <c r="J66" s="85"/>
      <c r="K66" s="85"/>
      <c r="L66" s="85">
        <f t="shared" si="16"/>
        <v>0</v>
      </c>
      <c r="M66" s="85"/>
      <c r="N66" s="85"/>
      <c r="O66" s="85"/>
      <c r="P66" s="85"/>
      <c r="Q66" s="85"/>
      <c r="R66" s="82">
        <f t="shared" si="13"/>
        <v>25740000</v>
      </c>
      <c r="S66" s="83"/>
      <c r="T66" s="83"/>
    </row>
    <row r="67" spans="1:20" s="80" customFormat="1" ht="39.75" customHeight="1">
      <c r="A67" s="145"/>
      <c r="B67" s="47"/>
      <c r="C67" s="63"/>
      <c r="D67" s="212" t="s">
        <v>438</v>
      </c>
      <c r="E67" s="212" t="s">
        <v>146</v>
      </c>
      <c r="F67" s="218" t="s">
        <v>439</v>
      </c>
      <c r="G67" s="85">
        <f t="shared" si="15"/>
        <v>4050000</v>
      </c>
      <c r="H67" s="85">
        <v>4050000</v>
      </c>
      <c r="I67" s="85"/>
      <c r="J67" s="85"/>
      <c r="K67" s="85"/>
      <c r="L67" s="85">
        <f t="shared" si="16"/>
        <v>0</v>
      </c>
      <c r="M67" s="85"/>
      <c r="N67" s="85"/>
      <c r="O67" s="85"/>
      <c r="P67" s="85"/>
      <c r="Q67" s="85"/>
      <c r="R67" s="82">
        <f t="shared" si="13"/>
        <v>4050000</v>
      </c>
      <c r="S67" s="83"/>
      <c r="T67" s="83"/>
    </row>
    <row r="68" spans="1:20" s="80" customFormat="1" ht="45" customHeight="1">
      <c r="A68" s="145"/>
      <c r="B68" s="47"/>
      <c r="C68" s="63"/>
      <c r="D68" s="212" t="s">
        <v>441</v>
      </c>
      <c r="E68" s="212" t="s">
        <v>146</v>
      </c>
      <c r="F68" s="218" t="s">
        <v>442</v>
      </c>
      <c r="G68" s="85">
        <f t="shared" si="15"/>
        <v>6000000</v>
      </c>
      <c r="H68" s="85">
        <v>6000000</v>
      </c>
      <c r="I68" s="85"/>
      <c r="J68" s="85"/>
      <c r="K68" s="85"/>
      <c r="L68" s="85">
        <f t="shared" si="16"/>
        <v>0</v>
      </c>
      <c r="M68" s="85"/>
      <c r="N68" s="85"/>
      <c r="O68" s="85"/>
      <c r="P68" s="85"/>
      <c r="Q68" s="85"/>
      <c r="R68" s="82">
        <f t="shared" si="13"/>
        <v>6000000</v>
      </c>
      <c r="S68" s="83"/>
      <c r="T68" s="83"/>
    </row>
    <row r="69" spans="1:20" s="80" customFormat="1" ht="51.75" hidden="1">
      <c r="A69" s="145"/>
      <c r="B69" s="47"/>
      <c r="C69" s="63"/>
      <c r="D69" s="212" t="s">
        <v>444</v>
      </c>
      <c r="E69" s="212" t="s">
        <v>35</v>
      </c>
      <c r="F69" s="218" t="s">
        <v>445</v>
      </c>
      <c r="G69" s="85">
        <f t="shared" si="15"/>
        <v>0</v>
      </c>
      <c r="H69" s="85"/>
      <c r="I69" s="85"/>
      <c r="J69" s="85"/>
      <c r="K69" s="85"/>
      <c r="L69" s="85">
        <f t="shared" si="16"/>
        <v>0</v>
      </c>
      <c r="M69" s="85"/>
      <c r="N69" s="85"/>
      <c r="O69" s="85"/>
      <c r="P69" s="85"/>
      <c r="Q69" s="85"/>
      <c r="R69" s="82">
        <f t="shared" si="13"/>
        <v>0</v>
      </c>
      <c r="S69" s="83"/>
      <c r="T69" s="83"/>
    </row>
    <row r="70" spans="1:20" s="80" customFormat="1" ht="51.75" hidden="1">
      <c r="A70" s="145"/>
      <c r="B70" s="47"/>
      <c r="C70" s="63"/>
      <c r="D70" s="212" t="s">
        <v>447</v>
      </c>
      <c r="E70" s="212" t="s">
        <v>146</v>
      </c>
      <c r="F70" s="218" t="s">
        <v>448</v>
      </c>
      <c r="G70" s="85">
        <f t="shared" si="15"/>
        <v>0</v>
      </c>
      <c r="H70" s="85"/>
      <c r="I70" s="85"/>
      <c r="J70" s="85"/>
      <c r="K70" s="85"/>
      <c r="L70" s="85">
        <f t="shared" si="16"/>
        <v>0</v>
      </c>
      <c r="M70" s="85"/>
      <c r="N70" s="85"/>
      <c r="O70" s="85"/>
      <c r="P70" s="85"/>
      <c r="Q70" s="85"/>
      <c r="R70" s="82">
        <f t="shared" si="13"/>
        <v>0</v>
      </c>
      <c r="S70" s="83"/>
      <c r="T70" s="83"/>
    </row>
    <row r="71" spans="1:20" s="80" customFormat="1" ht="17.25" hidden="1">
      <c r="A71" s="145"/>
      <c r="B71" s="47"/>
      <c r="C71" s="63"/>
      <c r="D71" s="212"/>
      <c r="E71" s="212"/>
      <c r="F71" s="218"/>
      <c r="G71" s="85">
        <f t="shared" si="15"/>
        <v>0</v>
      </c>
      <c r="H71" s="85"/>
      <c r="I71" s="85"/>
      <c r="J71" s="85"/>
      <c r="K71" s="85"/>
      <c r="L71" s="85">
        <f t="shared" si="16"/>
        <v>0</v>
      </c>
      <c r="M71" s="85"/>
      <c r="N71" s="85"/>
      <c r="O71" s="85"/>
      <c r="P71" s="85"/>
      <c r="Q71" s="85"/>
      <c r="R71" s="82">
        <f t="shared" si="13"/>
        <v>0</v>
      </c>
      <c r="S71" s="83"/>
      <c r="T71" s="83"/>
    </row>
    <row r="72" spans="1:20" s="80" customFormat="1" ht="18" customHeight="1" hidden="1">
      <c r="A72" s="145"/>
      <c r="B72" s="47"/>
      <c r="C72" s="63"/>
      <c r="D72" s="212"/>
      <c r="E72" s="212"/>
      <c r="F72" s="218"/>
      <c r="G72" s="85">
        <f t="shared" si="15"/>
        <v>0</v>
      </c>
      <c r="H72" s="85"/>
      <c r="I72" s="85"/>
      <c r="J72" s="85"/>
      <c r="K72" s="85"/>
      <c r="L72" s="85">
        <f t="shared" si="16"/>
        <v>0</v>
      </c>
      <c r="M72" s="85"/>
      <c r="N72" s="85"/>
      <c r="O72" s="85"/>
      <c r="P72" s="85"/>
      <c r="Q72" s="85"/>
      <c r="R72" s="82">
        <f t="shared" si="13"/>
        <v>0</v>
      </c>
      <c r="S72" s="83"/>
      <c r="T72" s="83"/>
    </row>
    <row r="73" spans="1:20" s="80" customFormat="1" ht="17.25" hidden="1">
      <c r="A73" s="145"/>
      <c r="B73" s="47"/>
      <c r="C73" s="63"/>
      <c r="D73" s="212"/>
      <c r="E73" s="212"/>
      <c r="F73" s="218"/>
      <c r="G73" s="85">
        <f t="shared" si="15"/>
        <v>0</v>
      </c>
      <c r="H73" s="85"/>
      <c r="I73" s="85"/>
      <c r="J73" s="85"/>
      <c r="K73" s="85"/>
      <c r="L73" s="85">
        <f t="shared" si="16"/>
        <v>0</v>
      </c>
      <c r="M73" s="85"/>
      <c r="N73" s="85"/>
      <c r="O73" s="85"/>
      <c r="P73" s="85"/>
      <c r="Q73" s="85"/>
      <c r="R73" s="82">
        <f t="shared" si="13"/>
        <v>0</v>
      </c>
      <c r="S73" s="83"/>
      <c r="T73" s="83"/>
    </row>
    <row r="74" spans="1:20" s="80" customFormat="1" ht="17.25" hidden="1">
      <c r="A74" s="145"/>
      <c r="B74" s="47"/>
      <c r="C74" s="63"/>
      <c r="D74" s="212"/>
      <c r="E74" s="212"/>
      <c r="F74" s="218"/>
      <c r="G74" s="85">
        <f t="shared" si="15"/>
        <v>0</v>
      </c>
      <c r="H74" s="85"/>
      <c r="I74" s="85"/>
      <c r="J74" s="85"/>
      <c r="K74" s="85"/>
      <c r="L74" s="85">
        <f t="shared" si="16"/>
        <v>0</v>
      </c>
      <c r="M74" s="85"/>
      <c r="N74" s="85"/>
      <c r="O74" s="85"/>
      <c r="P74" s="85"/>
      <c r="Q74" s="85"/>
      <c r="R74" s="82">
        <f t="shared" si="13"/>
        <v>0</v>
      </c>
      <c r="S74" s="83"/>
      <c r="T74" s="83"/>
    </row>
    <row r="75" spans="1:20" s="80" customFormat="1" ht="17.25" hidden="1">
      <c r="A75" s="145"/>
      <c r="B75" s="47"/>
      <c r="C75" s="63"/>
      <c r="D75" s="212"/>
      <c r="E75" s="212"/>
      <c r="F75" s="218"/>
      <c r="G75" s="85">
        <f t="shared" si="15"/>
        <v>0</v>
      </c>
      <c r="H75" s="85"/>
      <c r="I75" s="85"/>
      <c r="J75" s="85"/>
      <c r="K75" s="85"/>
      <c r="L75" s="85">
        <f t="shared" si="16"/>
        <v>0</v>
      </c>
      <c r="M75" s="85"/>
      <c r="N75" s="85"/>
      <c r="O75" s="85"/>
      <c r="P75" s="85"/>
      <c r="Q75" s="85"/>
      <c r="R75" s="82">
        <f t="shared" si="13"/>
        <v>0</v>
      </c>
      <c r="S75" s="83"/>
      <c r="T75" s="83"/>
    </row>
    <row r="76" spans="1:20" s="80" customFormat="1" ht="17.25" hidden="1">
      <c r="A76" s="145"/>
      <c r="B76" s="47"/>
      <c r="C76" s="63"/>
      <c r="D76" s="212"/>
      <c r="E76" s="212"/>
      <c r="F76" s="218"/>
      <c r="G76" s="85">
        <f t="shared" si="15"/>
        <v>0</v>
      </c>
      <c r="H76" s="85"/>
      <c r="I76" s="85"/>
      <c r="J76" s="85"/>
      <c r="K76" s="85"/>
      <c r="L76" s="85">
        <f t="shared" si="16"/>
        <v>0</v>
      </c>
      <c r="M76" s="85"/>
      <c r="N76" s="85"/>
      <c r="O76" s="85"/>
      <c r="P76" s="85"/>
      <c r="Q76" s="85"/>
      <c r="R76" s="82">
        <f t="shared" si="13"/>
        <v>0</v>
      </c>
      <c r="S76" s="83"/>
      <c r="T76" s="83"/>
    </row>
    <row r="77" spans="1:20" s="80" customFormat="1" ht="57.75" customHeight="1">
      <c r="A77" s="145"/>
      <c r="B77" s="47"/>
      <c r="C77" s="63"/>
      <c r="D77" s="212" t="s">
        <v>444</v>
      </c>
      <c r="E77" s="212" t="s">
        <v>35</v>
      </c>
      <c r="F77" s="218" t="s">
        <v>445</v>
      </c>
      <c r="G77" s="85">
        <f t="shared" si="15"/>
        <v>80000</v>
      </c>
      <c r="H77" s="85">
        <v>80000</v>
      </c>
      <c r="I77" s="85"/>
      <c r="J77" s="85"/>
      <c r="K77" s="85"/>
      <c r="L77" s="85">
        <f t="shared" si="16"/>
        <v>0</v>
      </c>
      <c r="M77" s="85"/>
      <c r="N77" s="85"/>
      <c r="O77" s="85"/>
      <c r="P77" s="85"/>
      <c r="Q77" s="85"/>
      <c r="R77" s="82">
        <f t="shared" si="13"/>
        <v>80000</v>
      </c>
      <c r="S77" s="83"/>
      <c r="T77" s="83"/>
    </row>
    <row r="78" spans="1:20" s="80" customFormat="1" ht="63.75" customHeight="1">
      <c r="A78" s="145"/>
      <c r="B78" s="47"/>
      <c r="C78" s="63"/>
      <c r="D78" s="212" t="s">
        <v>447</v>
      </c>
      <c r="E78" s="212" t="s">
        <v>146</v>
      </c>
      <c r="F78" s="218" t="s">
        <v>448</v>
      </c>
      <c r="G78" s="85">
        <f t="shared" si="15"/>
        <v>430000</v>
      </c>
      <c r="H78" s="85">
        <v>430000</v>
      </c>
      <c r="I78" s="85"/>
      <c r="J78" s="85"/>
      <c r="K78" s="85"/>
      <c r="L78" s="85">
        <f t="shared" si="16"/>
        <v>0</v>
      </c>
      <c r="M78" s="85"/>
      <c r="N78" s="85"/>
      <c r="O78" s="85"/>
      <c r="P78" s="85"/>
      <c r="Q78" s="85"/>
      <c r="R78" s="82">
        <f t="shared" si="13"/>
        <v>430000</v>
      </c>
      <c r="S78" s="83"/>
      <c r="T78" s="83"/>
    </row>
    <row r="79" spans="1:20" s="80" customFormat="1" ht="15.75" hidden="1">
      <c r="A79" s="145"/>
      <c r="B79" s="47"/>
      <c r="C79" s="63"/>
      <c r="D79" s="63"/>
      <c r="E79" s="63"/>
      <c r="F79" s="48"/>
      <c r="G79" s="85"/>
      <c r="H79" s="85"/>
      <c r="I79" s="85"/>
      <c r="J79" s="85"/>
      <c r="K79" s="85"/>
      <c r="L79" s="85"/>
      <c r="M79" s="85"/>
      <c r="N79" s="85"/>
      <c r="O79" s="85"/>
      <c r="P79" s="85"/>
      <c r="Q79" s="85"/>
      <c r="R79" s="82"/>
      <c r="S79" s="83"/>
      <c r="T79" s="83"/>
    </row>
    <row r="80" spans="1:20" s="80" customFormat="1" ht="37.5" customHeight="1">
      <c r="A80" s="145"/>
      <c r="B80" s="47" t="s">
        <v>264</v>
      </c>
      <c r="C80" s="63" t="s">
        <v>203</v>
      </c>
      <c r="D80" s="63" t="s">
        <v>204</v>
      </c>
      <c r="E80" s="63" t="s">
        <v>149</v>
      </c>
      <c r="F80" s="49" t="s">
        <v>205</v>
      </c>
      <c r="G80" s="85">
        <f t="shared" si="15"/>
        <v>10341000</v>
      </c>
      <c r="H80" s="85">
        <v>10341000</v>
      </c>
      <c r="I80" s="85">
        <v>7339000</v>
      </c>
      <c r="J80" s="85">
        <v>550000</v>
      </c>
      <c r="K80" s="85"/>
      <c r="L80" s="85">
        <f t="shared" si="16"/>
        <v>700000</v>
      </c>
      <c r="M80" s="85">
        <v>700000</v>
      </c>
      <c r="N80" s="85">
        <v>50000</v>
      </c>
      <c r="O80" s="85">
        <v>9000</v>
      </c>
      <c r="P80" s="85"/>
      <c r="Q80" s="85"/>
      <c r="R80" s="82">
        <f>G80+L80</f>
        <v>11041000</v>
      </c>
      <c r="S80" s="83"/>
      <c r="T80" s="83"/>
    </row>
    <row r="81" spans="1:20" s="80" customFormat="1" ht="24.75" customHeight="1">
      <c r="A81" s="145"/>
      <c r="B81" s="47" t="s">
        <v>266</v>
      </c>
      <c r="C81" s="63" t="s">
        <v>206</v>
      </c>
      <c r="D81" s="63" t="s">
        <v>207</v>
      </c>
      <c r="E81" s="63" t="s">
        <v>146</v>
      </c>
      <c r="F81" s="49" t="s">
        <v>410</v>
      </c>
      <c r="G81" s="85">
        <f t="shared" si="15"/>
        <v>1057100</v>
      </c>
      <c r="H81" s="85">
        <v>1057100</v>
      </c>
      <c r="I81" s="85">
        <v>520000</v>
      </c>
      <c r="J81" s="85">
        <v>77100</v>
      </c>
      <c r="K81" s="85"/>
      <c r="L81" s="85">
        <f t="shared" si="16"/>
        <v>0</v>
      </c>
      <c r="M81" s="85"/>
      <c r="N81" s="85"/>
      <c r="O81" s="85"/>
      <c r="P81" s="85"/>
      <c r="Q81" s="85"/>
      <c r="R81" s="82">
        <f>G81+L81</f>
        <v>1057100</v>
      </c>
      <c r="S81" s="83"/>
      <c r="T81" s="83"/>
    </row>
    <row r="82" spans="1:20" s="80" customFormat="1" ht="30" customHeight="1">
      <c r="A82" s="145"/>
      <c r="B82" s="63" t="s">
        <v>242</v>
      </c>
      <c r="C82" s="63" t="s">
        <v>135</v>
      </c>
      <c r="D82" s="63" t="s">
        <v>328</v>
      </c>
      <c r="E82" s="63" t="s">
        <v>35</v>
      </c>
      <c r="F82" s="99" t="s">
        <v>329</v>
      </c>
      <c r="G82" s="85">
        <f t="shared" si="15"/>
        <v>529200</v>
      </c>
      <c r="H82" s="85">
        <v>529200</v>
      </c>
      <c r="I82" s="85">
        <v>396900</v>
      </c>
      <c r="J82" s="85">
        <v>23800</v>
      </c>
      <c r="K82" s="82"/>
      <c r="L82" s="85">
        <f t="shared" si="16"/>
        <v>0</v>
      </c>
      <c r="M82" s="82"/>
      <c r="N82" s="82"/>
      <c r="O82" s="82"/>
      <c r="P82" s="82"/>
      <c r="Q82" s="82"/>
      <c r="R82" s="82">
        <f aca="true" t="shared" si="17" ref="R82:R90">G82+L82</f>
        <v>529200</v>
      </c>
      <c r="S82" s="83"/>
      <c r="T82" s="83"/>
    </row>
    <row r="83" spans="1:20" s="80" customFormat="1" ht="31.5" customHeight="1" hidden="1">
      <c r="A83" s="145"/>
      <c r="B83" s="47" t="s">
        <v>243</v>
      </c>
      <c r="C83" s="63" t="s">
        <v>137</v>
      </c>
      <c r="D83" s="63" t="s">
        <v>138</v>
      </c>
      <c r="E83" s="63" t="s">
        <v>35</v>
      </c>
      <c r="F83" s="99" t="s">
        <v>139</v>
      </c>
      <c r="G83" s="85">
        <f t="shared" si="15"/>
        <v>0</v>
      </c>
      <c r="H83" s="85"/>
      <c r="I83" s="82"/>
      <c r="J83" s="82"/>
      <c r="K83" s="82"/>
      <c r="L83" s="85">
        <f t="shared" si="16"/>
        <v>0</v>
      </c>
      <c r="M83" s="82"/>
      <c r="N83" s="82"/>
      <c r="O83" s="82"/>
      <c r="P83" s="82"/>
      <c r="Q83" s="82"/>
      <c r="R83" s="82">
        <f t="shared" si="17"/>
        <v>0</v>
      </c>
      <c r="S83" s="83"/>
      <c r="T83" s="83"/>
    </row>
    <row r="84" spans="1:20" s="80" customFormat="1" ht="39" customHeight="1">
      <c r="A84" s="145"/>
      <c r="B84" s="47" t="s">
        <v>244</v>
      </c>
      <c r="C84" s="63" t="s">
        <v>34</v>
      </c>
      <c r="D84" s="63" t="s">
        <v>136</v>
      </c>
      <c r="E84" s="63" t="s">
        <v>35</v>
      </c>
      <c r="F84" s="99" t="s">
        <v>290</v>
      </c>
      <c r="G84" s="85">
        <f t="shared" si="15"/>
        <v>5000</v>
      </c>
      <c r="H84" s="85">
        <v>5000</v>
      </c>
      <c r="I84" s="85"/>
      <c r="J84" s="85"/>
      <c r="K84" s="82"/>
      <c r="L84" s="85">
        <f t="shared" si="16"/>
        <v>0</v>
      </c>
      <c r="M84" s="82"/>
      <c r="N84" s="82"/>
      <c r="O84" s="82"/>
      <c r="P84" s="82"/>
      <c r="Q84" s="82"/>
      <c r="R84" s="82">
        <f t="shared" si="17"/>
        <v>5000</v>
      </c>
      <c r="S84" s="83"/>
      <c r="T84" s="83"/>
    </row>
    <row r="85" spans="1:20" s="80" customFormat="1" ht="47.25" hidden="1">
      <c r="A85" s="145"/>
      <c r="B85" s="47" t="s">
        <v>263</v>
      </c>
      <c r="C85" s="63" t="s">
        <v>55</v>
      </c>
      <c r="D85" s="63" t="s">
        <v>56</v>
      </c>
      <c r="E85" s="63" t="s">
        <v>35</v>
      </c>
      <c r="F85" s="48" t="s">
        <v>57</v>
      </c>
      <c r="G85" s="85">
        <f t="shared" si="15"/>
        <v>0</v>
      </c>
      <c r="H85" s="85"/>
      <c r="I85" s="85"/>
      <c r="J85" s="85"/>
      <c r="K85" s="85"/>
      <c r="L85" s="85">
        <f t="shared" si="16"/>
        <v>0</v>
      </c>
      <c r="M85" s="85"/>
      <c r="N85" s="85"/>
      <c r="O85" s="85"/>
      <c r="P85" s="85"/>
      <c r="Q85" s="85"/>
      <c r="R85" s="82">
        <f t="shared" si="17"/>
        <v>0</v>
      </c>
      <c r="S85" s="83"/>
      <c r="T85" s="83"/>
    </row>
    <row r="86" spans="1:20" s="80" customFormat="1" ht="53.25" customHeight="1">
      <c r="A86" s="145" t="s">
        <v>142</v>
      </c>
      <c r="B86" s="47" t="s">
        <v>265</v>
      </c>
      <c r="C86" s="63" t="s">
        <v>208</v>
      </c>
      <c r="D86" s="63" t="s">
        <v>56</v>
      </c>
      <c r="E86" s="63" t="s">
        <v>146</v>
      </c>
      <c r="F86" s="49" t="s">
        <v>400</v>
      </c>
      <c r="G86" s="85">
        <f t="shared" si="15"/>
        <v>120000</v>
      </c>
      <c r="H86" s="85">
        <v>120000</v>
      </c>
      <c r="I86" s="85"/>
      <c r="J86" s="85"/>
      <c r="K86" s="85"/>
      <c r="L86" s="85">
        <f t="shared" si="16"/>
        <v>0</v>
      </c>
      <c r="M86" s="85"/>
      <c r="N86" s="85"/>
      <c r="O86" s="85"/>
      <c r="P86" s="85"/>
      <c r="Q86" s="85"/>
      <c r="R86" s="82">
        <f t="shared" si="17"/>
        <v>120000</v>
      </c>
      <c r="S86" s="83"/>
      <c r="T86" s="83"/>
    </row>
    <row r="87" spans="1:20" s="80" customFormat="1" ht="47.25">
      <c r="A87" s="145" t="s">
        <v>209</v>
      </c>
      <c r="B87" s="47" t="s">
        <v>267</v>
      </c>
      <c r="C87" s="47" t="s">
        <v>58</v>
      </c>
      <c r="D87" s="47" t="s">
        <v>401</v>
      </c>
      <c r="E87" s="47" t="s">
        <v>59</v>
      </c>
      <c r="F87" s="49" t="s">
        <v>349</v>
      </c>
      <c r="G87" s="85">
        <f t="shared" si="15"/>
        <v>200000</v>
      </c>
      <c r="H87" s="85">
        <v>200000</v>
      </c>
      <c r="I87" s="85"/>
      <c r="J87" s="85"/>
      <c r="K87" s="85"/>
      <c r="L87" s="85">
        <f t="shared" si="16"/>
        <v>0</v>
      </c>
      <c r="M87" s="85"/>
      <c r="N87" s="85"/>
      <c r="O87" s="85"/>
      <c r="P87" s="85"/>
      <c r="Q87" s="85"/>
      <c r="R87" s="82">
        <f t="shared" si="17"/>
        <v>200000</v>
      </c>
      <c r="S87" s="83"/>
      <c r="T87" s="83"/>
    </row>
    <row r="88" spans="1:20" s="80" customFormat="1" ht="110.25">
      <c r="A88" s="145"/>
      <c r="B88" s="47"/>
      <c r="C88" s="47"/>
      <c r="D88" s="47" t="s">
        <v>351</v>
      </c>
      <c r="E88" s="47" t="s">
        <v>35</v>
      </c>
      <c r="F88" s="49" t="s">
        <v>451</v>
      </c>
      <c r="G88" s="85">
        <f t="shared" si="15"/>
        <v>705000</v>
      </c>
      <c r="H88" s="85">
        <v>705000</v>
      </c>
      <c r="I88" s="85"/>
      <c r="J88" s="85"/>
      <c r="K88" s="85"/>
      <c r="L88" s="85">
        <f t="shared" si="16"/>
        <v>0</v>
      </c>
      <c r="M88" s="85"/>
      <c r="N88" s="85"/>
      <c r="O88" s="85"/>
      <c r="P88" s="85"/>
      <c r="Q88" s="85"/>
      <c r="R88" s="82">
        <f t="shared" si="17"/>
        <v>705000</v>
      </c>
      <c r="S88" s="83"/>
      <c r="T88" s="83"/>
    </row>
    <row r="89" spans="1:20" s="80" customFormat="1" ht="24" customHeight="1">
      <c r="A89" s="145"/>
      <c r="B89" s="47" t="s">
        <v>262</v>
      </c>
      <c r="C89" s="63" t="s">
        <v>60</v>
      </c>
      <c r="D89" s="63" t="s">
        <v>404</v>
      </c>
      <c r="E89" s="63" t="s">
        <v>61</v>
      </c>
      <c r="F89" s="48" t="s">
        <v>405</v>
      </c>
      <c r="G89" s="85">
        <f t="shared" si="15"/>
        <v>100000</v>
      </c>
      <c r="H89" s="85">
        <v>100000</v>
      </c>
      <c r="I89" s="85"/>
      <c r="J89" s="85"/>
      <c r="K89" s="85"/>
      <c r="L89" s="85">
        <f t="shared" si="16"/>
        <v>0</v>
      </c>
      <c r="M89" s="85"/>
      <c r="N89" s="85"/>
      <c r="O89" s="85"/>
      <c r="P89" s="85"/>
      <c r="Q89" s="85"/>
      <c r="R89" s="82">
        <f t="shared" si="17"/>
        <v>100000</v>
      </c>
      <c r="S89" s="83"/>
      <c r="T89" s="83"/>
    </row>
    <row r="90" spans="1:20" s="80" customFormat="1" ht="42.75" customHeight="1" hidden="1">
      <c r="A90" s="145"/>
      <c r="B90" s="47"/>
      <c r="C90" s="96"/>
      <c r="D90" s="96"/>
      <c r="E90" s="96"/>
      <c r="F90" s="92" t="s">
        <v>210</v>
      </c>
      <c r="G90" s="85"/>
      <c r="H90" s="85"/>
      <c r="I90" s="85"/>
      <c r="J90" s="85"/>
      <c r="K90" s="85"/>
      <c r="L90" s="85"/>
      <c r="M90" s="85"/>
      <c r="N90" s="85"/>
      <c r="O90" s="85"/>
      <c r="P90" s="85"/>
      <c r="Q90" s="85"/>
      <c r="R90" s="82">
        <f t="shared" si="17"/>
        <v>0</v>
      </c>
      <c r="S90" s="83"/>
      <c r="T90" s="83"/>
    </row>
    <row r="91" spans="1:20" s="80" customFormat="1" ht="54" customHeight="1" hidden="1">
      <c r="A91" s="145"/>
      <c r="B91" s="47"/>
      <c r="C91" s="96"/>
      <c r="D91" s="96"/>
      <c r="E91" s="96"/>
      <c r="F91" s="92" t="s">
        <v>229</v>
      </c>
      <c r="G91" s="98">
        <v>109100</v>
      </c>
      <c r="H91" s="98">
        <v>109100</v>
      </c>
      <c r="I91" s="85"/>
      <c r="J91" s="85"/>
      <c r="K91" s="85"/>
      <c r="L91" s="85"/>
      <c r="M91" s="85"/>
      <c r="N91" s="85"/>
      <c r="O91" s="85"/>
      <c r="P91" s="85"/>
      <c r="Q91" s="85"/>
      <c r="R91" s="82"/>
      <c r="S91" s="83"/>
      <c r="T91" s="83"/>
    </row>
    <row r="92" spans="1:20" s="80" customFormat="1" ht="34.5" customHeight="1" hidden="1">
      <c r="A92" s="145"/>
      <c r="B92" s="47"/>
      <c r="C92" s="96"/>
      <c r="D92" s="96"/>
      <c r="E92" s="96"/>
      <c r="F92" s="92" t="s">
        <v>230</v>
      </c>
      <c r="G92" s="98">
        <v>15000</v>
      </c>
      <c r="H92" s="98">
        <v>15000</v>
      </c>
      <c r="I92" s="85"/>
      <c r="J92" s="85"/>
      <c r="K92" s="85"/>
      <c r="L92" s="85"/>
      <c r="M92" s="85"/>
      <c r="N92" s="85"/>
      <c r="O92" s="85"/>
      <c r="P92" s="85"/>
      <c r="Q92" s="85"/>
      <c r="R92" s="82"/>
      <c r="S92" s="83"/>
      <c r="T92" s="83"/>
    </row>
    <row r="93" spans="1:20" s="80" customFormat="1" ht="30" customHeight="1" hidden="1">
      <c r="A93" s="145"/>
      <c r="B93" s="47"/>
      <c r="C93" s="96"/>
      <c r="D93" s="96"/>
      <c r="E93" s="96"/>
      <c r="F93" s="92" t="s">
        <v>231</v>
      </c>
      <c r="G93" s="98">
        <v>15000</v>
      </c>
      <c r="H93" s="98">
        <v>15000</v>
      </c>
      <c r="I93" s="85"/>
      <c r="J93" s="85"/>
      <c r="K93" s="85"/>
      <c r="L93" s="85"/>
      <c r="M93" s="85"/>
      <c r="N93" s="85"/>
      <c r="O93" s="85"/>
      <c r="P93" s="85"/>
      <c r="Q93" s="85"/>
      <c r="R93" s="82"/>
      <c r="S93" s="83"/>
      <c r="T93" s="83"/>
    </row>
    <row r="94" spans="1:20" s="80" customFormat="1" ht="42.75" customHeight="1" hidden="1">
      <c r="A94" s="145"/>
      <c r="B94" s="47"/>
      <c r="C94" s="96"/>
      <c r="D94" s="96"/>
      <c r="E94" s="96"/>
      <c r="F94" s="92" t="s">
        <v>232</v>
      </c>
      <c r="G94" s="98">
        <v>15000</v>
      </c>
      <c r="H94" s="98">
        <v>15000</v>
      </c>
      <c r="I94" s="85"/>
      <c r="J94" s="85"/>
      <c r="K94" s="85"/>
      <c r="L94" s="85"/>
      <c r="M94" s="85"/>
      <c r="N94" s="85"/>
      <c r="O94" s="85"/>
      <c r="P94" s="85"/>
      <c r="Q94" s="85"/>
      <c r="R94" s="82"/>
      <c r="S94" s="83"/>
      <c r="T94" s="83"/>
    </row>
    <row r="95" spans="1:20" s="80" customFormat="1" ht="36" customHeight="1" hidden="1">
      <c r="A95" s="145"/>
      <c r="B95" s="47"/>
      <c r="C95" s="96"/>
      <c r="D95" s="96"/>
      <c r="E95" s="96"/>
      <c r="F95" s="92" t="s">
        <v>233</v>
      </c>
      <c r="G95" s="98">
        <v>15000</v>
      </c>
      <c r="H95" s="98">
        <v>15000</v>
      </c>
      <c r="I95" s="85"/>
      <c r="J95" s="85"/>
      <c r="K95" s="85"/>
      <c r="L95" s="85"/>
      <c r="M95" s="85"/>
      <c r="N95" s="85"/>
      <c r="O95" s="85"/>
      <c r="P95" s="85"/>
      <c r="Q95" s="85"/>
      <c r="R95" s="82"/>
      <c r="S95" s="83"/>
      <c r="T95" s="83"/>
    </row>
    <row r="96" spans="1:20" s="80" customFormat="1" ht="162.75" customHeight="1" hidden="1">
      <c r="A96" s="145"/>
      <c r="B96" s="47"/>
      <c r="C96" s="96"/>
      <c r="D96" s="96"/>
      <c r="E96" s="96"/>
      <c r="F96" s="92" t="s">
        <v>271</v>
      </c>
      <c r="G96" s="98">
        <v>50000</v>
      </c>
      <c r="H96" s="98">
        <v>50000</v>
      </c>
      <c r="I96" s="85"/>
      <c r="J96" s="85"/>
      <c r="K96" s="85"/>
      <c r="L96" s="85"/>
      <c r="M96" s="85"/>
      <c r="N96" s="85"/>
      <c r="O96" s="85"/>
      <c r="P96" s="85"/>
      <c r="Q96" s="85"/>
      <c r="R96" s="82"/>
      <c r="S96" s="83"/>
      <c r="T96" s="83"/>
    </row>
    <row r="97" spans="1:20" s="80" customFormat="1" ht="72" customHeight="1" hidden="1">
      <c r="A97" s="145"/>
      <c r="B97" s="47"/>
      <c r="C97" s="96"/>
      <c r="D97" s="96"/>
      <c r="E97" s="96"/>
      <c r="F97" s="92" t="s">
        <v>235</v>
      </c>
      <c r="G97" s="98">
        <v>70000</v>
      </c>
      <c r="H97" s="98">
        <v>70000</v>
      </c>
      <c r="I97" s="85"/>
      <c r="J97" s="85"/>
      <c r="K97" s="85"/>
      <c r="L97" s="85"/>
      <c r="M97" s="85"/>
      <c r="N97" s="85"/>
      <c r="O97" s="85"/>
      <c r="P97" s="85"/>
      <c r="Q97" s="85"/>
      <c r="R97" s="82"/>
      <c r="S97" s="83"/>
      <c r="T97" s="83"/>
    </row>
    <row r="98" spans="1:20" s="80" customFormat="1" ht="71.25" customHeight="1" hidden="1">
      <c r="A98" s="145"/>
      <c r="B98" s="47"/>
      <c r="C98" s="96"/>
      <c r="D98" s="96"/>
      <c r="E98" s="96"/>
      <c r="F98" s="92" t="s">
        <v>236</v>
      </c>
      <c r="G98" s="98"/>
      <c r="H98" s="98"/>
      <c r="I98" s="85"/>
      <c r="J98" s="85"/>
      <c r="K98" s="85"/>
      <c r="L98" s="85"/>
      <c r="M98" s="85"/>
      <c r="N98" s="85"/>
      <c r="O98" s="85"/>
      <c r="P98" s="85"/>
      <c r="Q98" s="85"/>
      <c r="R98" s="82"/>
      <c r="S98" s="83"/>
      <c r="T98" s="83"/>
    </row>
    <row r="99" spans="1:20" s="101" customFormat="1" ht="15.75">
      <c r="A99" s="146"/>
      <c r="B99" s="66" t="s">
        <v>140</v>
      </c>
      <c r="C99" s="66"/>
      <c r="D99" s="66" t="s">
        <v>411</v>
      </c>
      <c r="E99" s="66"/>
      <c r="F99" s="44" t="s">
        <v>453</v>
      </c>
      <c r="G99" s="82">
        <f>G100+G101+G102+G105+G103</f>
        <v>15825500</v>
      </c>
      <c r="H99" s="82">
        <f>H100+H101+H102+H105+H103</f>
        <v>15825500</v>
      </c>
      <c r="I99" s="82">
        <f aca="true" t="shared" si="18" ref="I99:R99">I100+I101+I102+I105+I103</f>
        <v>11965500</v>
      </c>
      <c r="J99" s="82">
        <f t="shared" si="18"/>
        <v>1046200</v>
      </c>
      <c r="K99" s="82">
        <f t="shared" si="18"/>
        <v>0</v>
      </c>
      <c r="L99" s="82">
        <f t="shared" si="18"/>
        <v>178500</v>
      </c>
      <c r="M99" s="82">
        <f t="shared" si="18"/>
        <v>178500</v>
      </c>
      <c r="N99" s="82">
        <f t="shared" si="18"/>
        <v>0</v>
      </c>
      <c r="O99" s="82">
        <f t="shared" si="18"/>
        <v>9500</v>
      </c>
      <c r="P99" s="82">
        <f t="shared" si="18"/>
        <v>0</v>
      </c>
      <c r="Q99" s="82">
        <f t="shared" si="18"/>
        <v>0</v>
      </c>
      <c r="R99" s="82">
        <f t="shared" si="18"/>
        <v>16004000</v>
      </c>
      <c r="S99" s="94"/>
      <c r="T99" s="94"/>
    </row>
    <row r="100" spans="2:20" s="80" customFormat="1" ht="16.5" customHeight="1">
      <c r="B100" s="149">
        <v>110201</v>
      </c>
      <c r="C100" s="47" t="s">
        <v>213</v>
      </c>
      <c r="D100" s="47" t="s">
        <v>333</v>
      </c>
      <c r="E100" s="47" t="s">
        <v>215</v>
      </c>
      <c r="F100" s="48" t="s">
        <v>334</v>
      </c>
      <c r="G100" s="85">
        <f aca="true" t="shared" si="19" ref="G100:G105">H100+K100</f>
        <v>7547400</v>
      </c>
      <c r="H100" s="85">
        <v>7547400</v>
      </c>
      <c r="I100" s="85">
        <v>5934600</v>
      </c>
      <c r="J100" s="85">
        <v>250000</v>
      </c>
      <c r="K100" s="85"/>
      <c r="L100" s="85">
        <f aca="true" t="shared" si="20" ref="L100:L105">M100+P100</f>
        <v>0</v>
      </c>
      <c r="M100" s="82"/>
      <c r="N100" s="82"/>
      <c r="O100" s="82"/>
      <c r="P100" s="82"/>
      <c r="Q100" s="82"/>
      <c r="R100" s="82">
        <f aca="true" t="shared" si="21" ref="R100:R112">G100+L100</f>
        <v>7547400</v>
      </c>
      <c r="S100" s="83"/>
      <c r="T100" s="83"/>
    </row>
    <row r="101" spans="1:20" s="105" customFormat="1" ht="31.5">
      <c r="A101" s="147"/>
      <c r="B101" s="47" t="s">
        <v>253</v>
      </c>
      <c r="C101" s="47" t="s">
        <v>216</v>
      </c>
      <c r="D101" s="47" t="s">
        <v>214</v>
      </c>
      <c r="E101" s="47" t="s">
        <v>217</v>
      </c>
      <c r="F101" s="48" t="s">
        <v>336</v>
      </c>
      <c r="G101" s="85">
        <f t="shared" si="19"/>
        <v>7846100</v>
      </c>
      <c r="H101" s="85">
        <v>7846100</v>
      </c>
      <c r="I101" s="85">
        <v>5703900</v>
      </c>
      <c r="J101" s="85">
        <v>795200</v>
      </c>
      <c r="K101" s="85"/>
      <c r="L101" s="85">
        <f t="shared" si="20"/>
        <v>178500</v>
      </c>
      <c r="M101" s="85">
        <v>178500</v>
      </c>
      <c r="N101" s="85"/>
      <c r="O101" s="85">
        <v>9500</v>
      </c>
      <c r="P101" s="82"/>
      <c r="Q101" s="82"/>
      <c r="R101" s="82">
        <f t="shared" si="21"/>
        <v>8024600</v>
      </c>
      <c r="S101" s="104"/>
      <c r="T101" s="104"/>
    </row>
    <row r="102" spans="1:20" s="105" customFormat="1" ht="15.75">
      <c r="A102" s="147"/>
      <c r="B102" s="47"/>
      <c r="C102" s="47"/>
      <c r="D102" s="63" t="s">
        <v>407</v>
      </c>
      <c r="E102" s="63" t="s">
        <v>219</v>
      </c>
      <c r="F102" s="107" t="s">
        <v>408</v>
      </c>
      <c r="G102" s="85">
        <f t="shared" si="19"/>
        <v>412000</v>
      </c>
      <c r="H102" s="85">
        <v>412000</v>
      </c>
      <c r="I102" s="85">
        <v>327000</v>
      </c>
      <c r="J102" s="85">
        <v>1000</v>
      </c>
      <c r="K102" s="85"/>
      <c r="L102" s="85">
        <f t="shared" si="20"/>
        <v>0</v>
      </c>
      <c r="M102" s="85"/>
      <c r="N102" s="85"/>
      <c r="O102" s="85"/>
      <c r="P102" s="82"/>
      <c r="Q102" s="82"/>
      <c r="R102" s="82">
        <f t="shared" si="21"/>
        <v>412000</v>
      </c>
      <c r="S102" s="104"/>
      <c r="T102" s="104"/>
    </row>
    <row r="103" spans="1:20" s="105" customFormat="1" ht="15.75">
      <c r="A103" s="147"/>
      <c r="B103" s="47"/>
      <c r="C103" s="63"/>
      <c r="D103" s="47" t="s">
        <v>386</v>
      </c>
      <c r="E103" s="47" t="s">
        <v>219</v>
      </c>
      <c r="F103" s="49" t="s">
        <v>388</v>
      </c>
      <c r="G103" s="85">
        <f t="shared" si="19"/>
        <v>20000</v>
      </c>
      <c r="H103" s="85">
        <v>20000</v>
      </c>
      <c r="I103" s="85"/>
      <c r="J103" s="85"/>
      <c r="K103" s="85"/>
      <c r="L103" s="85">
        <f t="shared" si="20"/>
        <v>0</v>
      </c>
      <c r="M103" s="85"/>
      <c r="N103" s="85"/>
      <c r="O103" s="85"/>
      <c r="P103" s="82"/>
      <c r="Q103" s="82"/>
      <c r="R103" s="82">
        <f t="shared" si="21"/>
        <v>20000</v>
      </c>
      <c r="S103" s="104"/>
      <c r="T103" s="104"/>
    </row>
    <row r="104" spans="1:20" s="105" customFormat="1" ht="15.75" hidden="1">
      <c r="A104" s="106"/>
      <c r="B104" s="47"/>
      <c r="C104" s="63"/>
      <c r="D104" s="63"/>
      <c r="E104" s="63"/>
      <c r="F104" s="48" t="s">
        <v>228</v>
      </c>
      <c r="G104" s="85">
        <f t="shared" si="19"/>
        <v>0</v>
      </c>
      <c r="H104" s="85"/>
      <c r="I104" s="85"/>
      <c r="J104" s="85"/>
      <c r="K104" s="85"/>
      <c r="L104" s="85">
        <f t="shared" si="20"/>
        <v>0</v>
      </c>
      <c r="M104" s="85"/>
      <c r="N104" s="85"/>
      <c r="O104" s="85"/>
      <c r="P104" s="82"/>
      <c r="Q104" s="82"/>
      <c r="R104" s="82">
        <f t="shared" si="21"/>
        <v>0</v>
      </c>
      <c r="S104" s="104"/>
      <c r="T104" s="104"/>
    </row>
    <row r="105" spans="2:20" s="105" customFormat="1" ht="15.75" hidden="1">
      <c r="B105" s="149">
        <v>110502</v>
      </c>
      <c r="C105" s="63" t="s">
        <v>218</v>
      </c>
      <c r="D105" s="63"/>
      <c r="E105" s="63"/>
      <c r="F105" s="107"/>
      <c r="G105" s="85">
        <f t="shared" si="19"/>
        <v>0</v>
      </c>
      <c r="H105" s="85"/>
      <c r="I105" s="85"/>
      <c r="J105" s="85"/>
      <c r="K105" s="85"/>
      <c r="L105" s="85">
        <f t="shared" si="20"/>
        <v>0</v>
      </c>
      <c r="M105" s="82"/>
      <c r="N105" s="82"/>
      <c r="O105" s="82"/>
      <c r="P105" s="82"/>
      <c r="Q105" s="82"/>
      <c r="R105" s="82">
        <f t="shared" si="21"/>
        <v>0</v>
      </c>
      <c r="S105" s="104"/>
      <c r="T105" s="104"/>
    </row>
    <row r="106" spans="2:20" s="105" customFormat="1" ht="31.5" customHeight="1" hidden="1">
      <c r="B106" s="153">
        <v>120000</v>
      </c>
      <c r="C106" s="63"/>
      <c r="D106" s="61" t="s">
        <v>419</v>
      </c>
      <c r="E106" s="63"/>
      <c r="F106" s="154" t="s">
        <v>278</v>
      </c>
      <c r="G106" s="82">
        <f>G107+G108</f>
        <v>0</v>
      </c>
      <c r="H106" s="82">
        <f aca="true" t="shared" si="22" ref="H106:Q106">H107+H108</f>
        <v>0</v>
      </c>
      <c r="I106" s="82">
        <f t="shared" si="22"/>
        <v>0</v>
      </c>
      <c r="J106" s="82">
        <f t="shared" si="22"/>
        <v>0</v>
      </c>
      <c r="K106" s="82">
        <f t="shared" si="22"/>
        <v>0</v>
      </c>
      <c r="L106" s="82">
        <f t="shared" si="22"/>
        <v>0</v>
      </c>
      <c r="M106" s="82">
        <f t="shared" si="22"/>
        <v>0</v>
      </c>
      <c r="N106" s="82">
        <f t="shared" si="22"/>
        <v>0</v>
      </c>
      <c r="O106" s="82">
        <f t="shared" si="22"/>
        <v>0</v>
      </c>
      <c r="P106" s="82">
        <f t="shared" si="22"/>
        <v>0</v>
      </c>
      <c r="Q106" s="82">
        <f t="shared" si="22"/>
        <v>0</v>
      </c>
      <c r="R106" s="82">
        <f t="shared" si="21"/>
        <v>0</v>
      </c>
      <c r="S106" s="104"/>
      <c r="T106" s="104"/>
    </row>
    <row r="107" spans="2:20" s="105" customFormat="1" ht="25.5" customHeight="1" hidden="1">
      <c r="B107" s="47" t="s">
        <v>247</v>
      </c>
      <c r="C107" s="47" t="s">
        <v>41</v>
      </c>
      <c r="D107" s="47" t="s">
        <v>356</v>
      </c>
      <c r="E107" s="47" t="s">
        <v>42</v>
      </c>
      <c r="F107" s="49" t="s">
        <v>357</v>
      </c>
      <c r="G107" s="85">
        <f>H107+K107</f>
        <v>0</v>
      </c>
      <c r="H107" s="85"/>
      <c r="I107" s="85"/>
      <c r="J107" s="85"/>
      <c r="K107" s="82"/>
      <c r="L107" s="82">
        <f>M107+P107</f>
        <v>0</v>
      </c>
      <c r="M107" s="82"/>
      <c r="N107" s="82"/>
      <c r="O107" s="82"/>
      <c r="P107" s="82"/>
      <c r="Q107" s="82"/>
      <c r="R107" s="82">
        <f t="shared" si="21"/>
        <v>0</v>
      </c>
      <c r="S107" s="104"/>
      <c r="T107" s="104"/>
    </row>
    <row r="108" spans="2:20" s="105" customFormat="1" ht="27.75" customHeight="1" hidden="1">
      <c r="B108" s="47" t="s">
        <v>66</v>
      </c>
      <c r="C108" s="47" t="s">
        <v>43</v>
      </c>
      <c r="D108" s="47" t="s">
        <v>44</v>
      </c>
      <c r="E108" s="47" t="s">
        <v>42</v>
      </c>
      <c r="F108" s="48" t="s">
        <v>45</v>
      </c>
      <c r="G108" s="85">
        <f>H108+K108</f>
        <v>0</v>
      </c>
      <c r="H108" s="85"/>
      <c r="I108" s="82"/>
      <c r="J108" s="82"/>
      <c r="K108" s="82"/>
      <c r="L108" s="82">
        <f>M108+P108</f>
        <v>0</v>
      </c>
      <c r="M108" s="82"/>
      <c r="N108" s="82"/>
      <c r="O108" s="82"/>
      <c r="P108" s="82"/>
      <c r="Q108" s="82"/>
      <c r="R108" s="82">
        <f t="shared" si="21"/>
        <v>0</v>
      </c>
      <c r="S108" s="104"/>
      <c r="T108" s="104"/>
    </row>
    <row r="109" spans="2:20" s="105" customFormat="1" ht="19.5" customHeight="1">
      <c r="B109" s="66" t="s">
        <v>279</v>
      </c>
      <c r="C109" s="47"/>
      <c r="D109" s="66" t="s">
        <v>416</v>
      </c>
      <c r="E109" s="47"/>
      <c r="F109" s="154" t="s">
        <v>280</v>
      </c>
      <c r="G109" s="82">
        <f>G110+G111+G112</f>
        <v>2051400</v>
      </c>
      <c r="H109" s="82">
        <f aca="true" t="shared" si="23" ref="H109:Q109">H110+H111+H112</f>
        <v>2051400</v>
      </c>
      <c r="I109" s="82">
        <f t="shared" si="23"/>
        <v>1446600</v>
      </c>
      <c r="J109" s="82">
        <f t="shared" si="23"/>
        <v>195400</v>
      </c>
      <c r="K109" s="82">
        <f t="shared" si="23"/>
        <v>0</v>
      </c>
      <c r="L109" s="82">
        <f t="shared" si="23"/>
        <v>0</v>
      </c>
      <c r="M109" s="82">
        <f t="shared" si="23"/>
        <v>0</v>
      </c>
      <c r="N109" s="82">
        <f t="shared" si="23"/>
        <v>0</v>
      </c>
      <c r="O109" s="82">
        <f t="shared" si="23"/>
        <v>0</v>
      </c>
      <c r="P109" s="82">
        <f t="shared" si="23"/>
        <v>0</v>
      </c>
      <c r="Q109" s="82">
        <f t="shared" si="23"/>
        <v>0</v>
      </c>
      <c r="R109" s="82">
        <f t="shared" si="21"/>
        <v>2051400</v>
      </c>
      <c r="S109" s="104"/>
      <c r="T109" s="104"/>
    </row>
    <row r="110" spans="2:20" s="105" customFormat="1" ht="34.5" customHeight="1">
      <c r="B110" s="47" t="s">
        <v>245</v>
      </c>
      <c r="C110" s="47" t="s">
        <v>36</v>
      </c>
      <c r="D110" s="47" t="s">
        <v>37</v>
      </c>
      <c r="E110" s="47" t="s">
        <v>38</v>
      </c>
      <c r="F110" s="49" t="s">
        <v>39</v>
      </c>
      <c r="G110" s="85">
        <f aca="true" t="shared" si="24" ref="G110:G116">H110+K110</f>
        <v>5000</v>
      </c>
      <c r="H110" s="85">
        <v>5000</v>
      </c>
      <c r="I110" s="85"/>
      <c r="J110" s="85"/>
      <c r="K110" s="82"/>
      <c r="L110" s="82">
        <f>M110+P110</f>
        <v>0</v>
      </c>
      <c r="M110" s="82"/>
      <c r="N110" s="82"/>
      <c r="O110" s="82"/>
      <c r="P110" s="82"/>
      <c r="Q110" s="82"/>
      <c r="R110" s="82">
        <f t="shared" si="21"/>
        <v>5000</v>
      </c>
      <c r="S110" s="104"/>
      <c r="T110" s="104"/>
    </row>
    <row r="111" spans="2:20" s="105" customFormat="1" ht="33" customHeight="1">
      <c r="B111" s="47" t="s">
        <v>260</v>
      </c>
      <c r="C111" s="47" t="s">
        <v>165</v>
      </c>
      <c r="D111" s="47" t="s">
        <v>289</v>
      </c>
      <c r="E111" s="47" t="s">
        <v>38</v>
      </c>
      <c r="F111" s="49" t="s">
        <v>166</v>
      </c>
      <c r="G111" s="85">
        <f t="shared" si="24"/>
        <v>2026400</v>
      </c>
      <c r="H111" s="85">
        <v>2026400</v>
      </c>
      <c r="I111" s="85">
        <v>1446600</v>
      </c>
      <c r="J111" s="85">
        <v>195400</v>
      </c>
      <c r="K111" s="85"/>
      <c r="L111" s="82">
        <f>M111+P111</f>
        <v>0</v>
      </c>
      <c r="M111" s="85"/>
      <c r="N111" s="85"/>
      <c r="O111" s="85"/>
      <c r="P111" s="85"/>
      <c r="Q111" s="85"/>
      <c r="R111" s="82">
        <f t="shared" si="21"/>
        <v>2026400</v>
      </c>
      <c r="S111" s="104"/>
      <c r="T111" s="104"/>
    </row>
    <row r="112" spans="2:20" s="105" customFormat="1" ht="34.5" customHeight="1">
      <c r="B112" s="47" t="s">
        <v>246</v>
      </c>
      <c r="C112" s="47" t="s">
        <v>165</v>
      </c>
      <c r="D112" s="47" t="s">
        <v>286</v>
      </c>
      <c r="E112" s="47" t="s">
        <v>38</v>
      </c>
      <c r="F112" s="48" t="s">
        <v>287</v>
      </c>
      <c r="G112" s="85">
        <f t="shared" si="24"/>
        <v>20000</v>
      </c>
      <c r="H112" s="85">
        <v>20000</v>
      </c>
      <c r="I112" s="85"/>
      <c r="J112" s="85"/>
      <c r="K112" s="82"/>
      <c r="L112" s="82">
        <f>M112+P112</f>
        <v>0</v>
      </c>
      <c r="M112" s="82"/>
      <c r="N112" s="82"/>
      <c r="O112" s="82"/>
      <c r="P112" s="82"/>
      <c r="Q112" s="82"/>
      <c r="R112" s="82">
        <f t="shared" si="21"/>
        <v>20000</v>
      </c>
      <c r="S112" s="104"/>
      <c r="T112" s="104"/>
    </row>
    <row r="113" spans="1:20" s="80" customFormat="1" ht="40.5" customHeight="1" hidden="1">
      <c r="A113" s="145"/>
      <c r="B113" s="66" t="s">
        <v>281</v>
      </c>
      <c r="C113" s="66"/>
      <c r="D113" s="47"/>
      <c r="E113" s="47"/>
      <c r="F113" s="151" t="s">
        <v>282</v>
      </c>
      <c r="G113" s="85">
        <f t="shared" si="24"/>
        <v>0</v>
      </c>
      <c r="H113" s="82">
        <f aca="true" t="shared" si="25" ref="H113:R113">H114</f>
        <v>0</v>
      </c>
      <c r="I113" s="82">
        <f t="shared" si="25"/>
        <v>0</v>
      </c>
      <c r="J113" s="82">
        <f t="shared" si="25"/>
        <v>0</v>
      </c>
      <c r="K113" s="82">
        <f t="shared" si="25"/>
        <v>0</v>
      </c>
      <c r="L113" s="82">
        <f t="shared" si="25"/>
        <v>0</v>
      </c>
      <c r="M113" s="82">
        <f t="shared" si="25"/>
        <v>0</v>
      </c>
      <c r="N113" s="82">
        <f t="shared" si="25"/>
        <v>0</v>
      </c>
      <c r="O113" s="82">
        <f t="shared" si="25"/>
        <v>0</v>
      </c>
      <c r="P113" s="82">
        <f t="shared" si="25"/>
        <v>0</v>
      </c>
      <c r="Q113" s="82">
        <f t="shared" si="25"/>
        <v>0</v>
      </c>
      <c r="R113" s="82">
        <f t="shared" si="25"/>
        <v>0</v>
      </c>
      <c r="S113" s="83"/>
      <c r="T113" s="83"/>
    </row>
    <row r="114" spans="1:20" s="80" customFormat="1" ht="31.5" hidden="1">
      <c r="A114" s="145"/>
      <c r="B114" s="47" t="s">
        <v>252</v>
      </c>
      <c r="C114" s="47" t="s">
        <v>67</v>
      </c>
      <c r="D114" s="47" t="s">
        <v>68</v>
      </c>
      <c r="E114" s="47" t="s">
        <v>69</v>
      </c>
      <c r="F114" s="49" t="s">
        <v>70</v>
      </c>
      <c r="G114" s="85">
        <f t="shared" si="24"/>
        <v>0</v>
      </c>
      <c r="H114" s="85"/>
      <c r="I114" s="85"/>
      <c r="J114" s="85"/>
      <c r="K114" s="85"/>
      <c r="L114" s="85">
        <f>M114+P114</f>
        <v>0</v>
      </c>
      <c r="M114" s="85"/>
      <c r="N114" s="85"/>
      <c r="O114" s="85"/>
      <c r="P114" s="85"/>
      <c r="Q114" s="85"/>
      <c r="R114" s="82">
        <f>G114+L114</f>
        <v>0</v>
      </c>
      <c r="S114" s="83"/>
      <c r="T114" s="83"/>
    </row>
    <row r="115" spans="1:20" s="80" customFormat="1" ht="15.75">
      <c r="A115" s="145"/>
      <c r="B115" s="47"/>
      <c r="C115" s="47"/>
      <c r="D115" s="66" t="s">
        <v>417</v>
      </c>
      <c r="E115" s="47"/>
      <c r="F115" s="81" t="s">
        <v>418</v>
      </c>
      <c r="G115" s="82">
        <f t="shared" si="24"/>
        <v>30000</v>
      </c>
      <c r="H115" s="82">
        <f>H116</f>
        <v>30000</v>
      </c>
      <c r="I115" s="82">
        <f>J115+M115</f>
        <v>0</v>
      </c>
      <c r="J115" s="82">
        <f>K115+N115</f>
        <v>0</v>
      </c>
      <c r="K115" s="82">
        <f>L115+O115</f>
        <v>0</v>
      </c>
      <c r="L115" s="82">
        <f>M115+P115</f>
        <v>0</v>
      </c>
      <c r="M115" s="82">
        <v>0</v>
      </c>
      <c r="N115" s="82">
        <v>0</v>
      </c>
      <c r="O115" s="82">
        <v>0</v>
      </c>
      <c r="P115" s="82">
        <v>0</v>
      </c>
      <c r="Q115" s="82">
        <v>0</v>
      </c>
      <c r="R115" s="82">
        <f>R116</f>
        <v>30000</v>
      </c>
      <c r="S115" s="83"/>
      <c r="T115" s="83"/>
    </row>
    <row r="116" spans="1:20" s="80" customFormat="1" ht="15.75">
      <c r="A116" s="145"/>
      <c r="B116" s="47"/>
      <c r="C116" s="47"/>
      <c r="D116" s="47" t="s">
        <v>375</v>
      </c>
      <c r="E116" s="47" t="s">
        <v>384</v>
      </c>
      <c r="F116" s="49" t="s">
        <v>376</v>
      </c>
      <c r="G116" s="85">
        <f t="shared" si="24"/>
        <v>30000</v>
      </c>
      <c r="H116" s="85">
        <v>30000</v>
      </c>
      <c r="I116" s="85"/>
      <c r="J116" s="85"/>
      <c r="K116" s="85"/>
      <c r="L116" s="85"/>
      <c r="M116" s="85"/>
      <c r="N116" s="85"/>
      <c r="O116" s="85"/>
      <c r="P116" s="85"/>
      <c r="Q116" s="85"/>
      <c r="R116" s="82">
        <f>K116+G116</f>
        <v>30000</v>
      </c>
      <c r="S116" s="83"/>
      <c r="T116" s="83"/>
    </row>
    <row r="117" spans="1:20" s="80" customFormat="1" ht="34.5" customHeight="1">
      <c r="A117" s="145"/>
      <c r="B117" s="66" t="s">
        <v>283</v>
      </c>
      <c r="C117" s="47"/>
      <c r="D117" s="66" t="s">
        <v>422</v>
      </c>
      <c r="E117" s="47"/>
      <c r="F117" s="154" t="s">
        <v>452</v>
      </c>
      <c r="G117" s="82">
        <f>G118</f>
        <v>100000</v>
      </c>
      <c r="H117" s="82">
        <f aca="true" t="shared" si="26" ref="H117:R117">H118</f>
        <v>100000</v>
      </c>
      <c r="I117" s="82">
        <f t="shared" si="26"/>
        <v>0</v>
      </c>
      <c r="J117" s="82">
        <f t="shared" si="26"/>
        <v>0</v>
      </c>
      <c r="K117" s="82">
        <f t="shared" si="26"/>
        <v>0</v>
      </c>
      <c r="L117" s="82">
        <f t="shared" si="26"/>
        <v>0</v>
      </c>
      <c r="M117" s="82">
        <f t="shared" si="26"/>
        <v>0</v>
      </c>
      <c r="N117" s="82">
        <f t="shared" si="26"/>
        <v>0</v>
      </c>
      <c r="O117" s="82">
        <f t="shared" si="26"/>
        <v>0</v>
      </c>
      <c r="P117" s="82">
        <f t="shared" si="26"/>
        <v>0</v>
      </c>
      <c r="Q117" s="82">
        <f t="shared" si="26"/>
        <v>0</v>
      </c>
      <c r="R117" s="82">
        <f t="shared" si="26"/>
        <v>100000</v>
      </c>
      <c r="S117" s="83"/>
      <c r="T117" s="83"/>
    </row>
    <row r="118" spans="1:20" s="80" customFormat="1" ht="33" customHeight="1">
      <c r="A118" s="145"/>
      <c r="B118" s="47" t="s">
        <v>248</v>
      </c>
      <c r="C118" s="47" t="s">
        <v>46</v>
      </c>
      <c r="D118" s="47" t="s">
        <v>359</v>
      </c>
      <c r="E118" s="47" t="s">
        <v>47</v>
      </c>
      <c r="F118" s="49" t="s">
        <v>385</v>
      </c>
      <c r="G118" s="85">
        <f>H118+K118</f>
        <v>100000</v>
      </c>
      <c r="H118" s="85">
        <v>100000</v>
      </c>
      <c r="I118" s="85"/>
      <c r="J118" s="82"/>
      <c r="K118" s="82"/>
      <c r="L118" s="82">
        <f>M118+P118</f>
        <v>0</v>
      </c>
      <c r="M118" s="82"/>
      <c r="N118" s="82"/>
      <c r="O118" s="82"/>
      <c r="P118" s="82"/>
      <c r="Q118" s="82"/>
      <c r="R118" s="82">
        <f>G118+L118</f>
        <v>100000</v>
      </c>
      <c r="S118" s="83"/>
      <c r="T118" s="83"/>
    </row>
    <row r="119" spans="1:20" s="80" customFormat="1" ht="21.75" customHeight="1">
      <c r="A119" s="145"/>
      <c r="B119" s="153">
        <v>120000</v>
      </c>
      <c r="C119" s="63"/>
      <c r="D119" s="61" t="s">
        <v>419</v>
      </c>
      <c r="E119" s="63"/>
      <c r="F119" s="154" t="s">
        <v>278</v>
      </c>
      <c r="G119" s="82">
        <f>H119+K119</f>
        <v>20000</v>
      </c>
      <c r="H119" s="82">
        <f>H120</f>
        <v>20000</v>
      </c>
      <c r="I119" s="82">
        <f>I120</f>
        <v>0</v>
      </c>
      <c r="J119" s="82">
        <f>J120</f>
        <v>0</v>
      </c>
      <c r="K119" s="82"/>
      <c r="L119" s="82">
        <f>M119+P119</f>
        <v>0</v>
      </c>
      <c r="M119" s="82"/>
      <c r="N119" s="82"/>
      <c r="O119" s="82"/>
      <c r="P119" s="82"/>
      <c r="Q119" s="82"/>
      <c r="R119" s="82">
        <f>L119+G119</f>
        <v>20000</v>
      </c>
      <c r="S119" s="83"/>
      <c r="T119" s="83"/>
    </row>
    <row r="120" spans="1:20" s="80" customFormat="1" ht="21" customHeight="1">
      <c r="A120" s="145"/>
      <c r="B120" s="47" t="s">
        <v>247</v>
      </c>
      <c r="C120" s="47" t="s">
        <v>41</v>
      </c>
      <c r="D120" s="47" t="s">
        <v>356</v>
      </c>
      <c r="E120" s="47" t="s">
        <v>42</v>
      </c>
      <c r="F120" s="49" t="s">
        <v>357</v>
      </c>
      <c r="G120" s="85">
        <f>H120+K120</f>
        <v>20000</v>
      </c>
      <c r="H120" s="85">
        <v>20000</v>
      </c>
      <c r="I120" s="85"/>
      <c r="J120" s="82"/>
      <c r="K120" s="82"/>
      <c r="L120" s="82"/>
      <c r="M120" s="82"/>
      <c r="N120" s="82"/>
      <c r="O120" s="82"/>
      <c r="P120" s="82"/>
      <c r="Q120" s="82"/>
      <c r="R120" s="82">
        <f>L120+G120</f>
        <v>20000</v>
      </c>
      <c r="S120" s="83"/>
      <c r="T120" s="83"/>
    </row>
    <row r="121" spans="1:20" s="80" customFormat="1" ht="37.5" customHeight="1">
      <c r="A121" s="145"/>
      <c r="B121" s="66" t="s">
        <v>284</v>
      </c>
      <c r="C121" s="47"/>
      <c r="D121" s="66" t="s">
        <v>420</v>
      </c>
      <c r="E121" s="47"/>
      <c r="F121" s="154" t="s">
        <v>421</v>
      </c>
      <c r="G121" s="82">
        <f>G122+G124+G125</f>
        <v>4215000</v>
      </c>
      <c r="H121" s="82">
        <f aca="true" t="shared" si="27" ref="H121:R121">H122+H124+H125</f>
        <v>4215000</v>
      </c>
      <c r="I121" s="82">
        <f t="shared" si="27"/>
        <v>0</v>
      </c>
      <c r="J121" s="82">
        <f t="shared" si="27"/>
        <v>0</v>
      </c>
      <c r="K121" s="82">
        <f t="shared" si="27"/>
        <v>0</v>
      </c>
      <c r="L121" s="82">
        <f t="shared" si="27"/>
        <v>0</v>
      </c>
      <c r="M121" s="82">
        <f t="shared" si="27"/>
        <v>0</v>
      </c>
      <c r="N121" s="82">
        <f t="shared" si="27"/>
        <v>0</v>
      </c>
      <c r="O121" s="82">
        <f t="shared" si="27"/>
        <v>0</v>
      </c>
      <c r="P121" s="82">
        <f t="shared" si="27"/>
        <v>0</v>
      </c>
      <c r="Q121" s="82">
        <f t="shared" si="27"/>
        <v>0</v>
      </c>
      <c r="R121" s="82">
        <f t="shared" si="27"/>
        <v>4215000</v>
      </c>
      <c r="S121" s="83"/>
      <c r="T121" s="83"/>
    </row>
    <row r="122" spans="1:20" s="80" customFormat="1" ht="33.75" customHeight="1" hidden="1">
      <c r="A122" s="145"/>
      <c r="B122" s="47" t="s">
        <v>250</v>
      </c>
      <c r="C122" s="47" t="s">
        <v>221</v>
      </c>
      <c r="D122" s="47" t="s">
        <v>222</v>
      </c>
      <c r="E122" s="47" t="s">
        <v>50</v>
      </c>
      <c r="F122" s="49" t="s">
        <v>223</v>
      </c>
      <c r="G122" s="85"/>
      <c r="H122" s="85"/>
      <c r="I122" s="85"/>
      <c r="J122" s="85"/>
      <c r="K122" s="85"/>
      <c r="L122" s="85">
        <f>M122+P122</f>
        <v>0</v>
      </c>
      <c r="M122" s="85"/>
      <c r="N122" s="85"/>
      <c r="O122" s="85"/>
      <c r="P122" s="85"/>
      <c r="Q122" s="85"/>
      <c r="R122" s="82">
        <f>G122+L122</f>
        <v>0</v>
      </c>
      <c r="S122" s="83"/>
      <c r="T122" s="83"/>
    </row>
    <row r="123" spans="1:20" s="80" customFormat="1" ht="36.75" customHeight="1" hidden="1">
      <c r="A123" s="145"/>
      <c r="B123" s="87" t="s">
        <v>40</v>
      </c>
      <c r="C123" s="87" t="s">
        <v>122</v>
      </c>
      <c r="D123" s="87" t="s">
        <v>49</v>
      </c>
      <c r="E123" s="87" t="s">
        <v>50</v>
      </c>
      <c r="F123" s="49" t="s">
        <v>51</v>
      </c>
      <c r="G123" s="88"/>
      <c r="H123" s="88"/>
      <c r="I123" s="88"/>
      <c r="J123" s="88"/>
      <c r="K123" s="88"/>
      <c r="L123" s="85">
        <f>M123+P123</f>
        <v>0</v>
      </c>
      <c r="M123" s="88"/>
      <c r="N123" s="88"/>
      <c r="O123" s="88"/>
      <c r="P123" s="88"/>
      <c r="Q123" s="88"/>
      <c r="R123" s="82">
        <f>G123+L123</f>
        <v>0</v>
      </c>
      <c r="S123" s="83"/>
      <c r="T123" s="83"/>
    </row>
    <row r="124" spans="1:20" s="80" customFormat="1" ht="17.25" customHeight="1" hidden="1">
      <c r="A124" s="145"/>
      <c r="B124" s="47" t="s">
        <v>40</v>
      </c>
      <c r="C124" s="47" t="s">
        <v>48</v>
      </c>
      <c r="D124" s="47" t="s">
        <v>49</v>
      </c>
      <c r="E124" s="47" t="s">
        <v>50</v>
      </c>
      <c r="F124" s="49" t="s">
        <v>51</v>
      </c>
      <c r="G124" s="85">
        <f>H124+K124</f>
        <v>0</v>
      </c>
      <c r="H124" s="85"/>
      <c r="I124" s="85"/>
      <c r="J124" s="85"/>
      <c r="K124" s="82"/>
      <c r="L124" s="85">
        <f>M124+P124</f>
        <v>0</v>
      </c>
      <c r="M124" s="82"/>
      <c r="N124" s="82"/>
      <c r="O124" s="82"/>
      <c r="P124" s="82"/>
      <c r="Q124" s="82"/>
      <c r="R124" s="82">
        <f>G124+L124</f>
        <v>0</v>
      </c>
      <c r="S124" s="83"/>
      <c r="T124" s="83"/>
    </row>
    <row r="125" spans="1:20" s="80" customFormat="1" ht="21.75" customHeight="1">
      <c r="A125" s="145"/>
      <c r="B125" s="47" t="s">
        <v>159</v>
      </c>
      <c r="C125" s="47" t="s">
        <v>224</v>
      </c>
      <c r="D125" s="47" t="s">
        <v>370</v>
      </c>
      <c r="E125" s="47" t="s">
        <v>225</v>
      </c>
      <c r="F125" s="49" t="s">
        <v>371</v>
      </c>
      <c r="G125" s="85">
        <f>H125+K125</f>
        <v>4215000</v>
      </c>
      <c r="H125" s="85">
        <v>4215000</v>
      </c>
      <c r="I125" s="85"/>
      <c r="J125" s="85"/>
      <c r="K125" s="85"/>
      <c r="L125" s="85">
        <f>M125+P125</f>
        <v>0</v>
      </c>
      <c r="M125" s="85"/>
      <c r="N125" s="85"/>
      <c r="O125" s="85"/>
      <c r="P125" s="85"/>
      <c r="Q125" s="85"/>
      <c r="R125" s="82">
        <f>G125+L125</f>
        <v>4215000</v>
      </c>
      <c r="S125" s="83"/>
      <c r="T125" s="83"/>
    </row>
    <row r="126" spans="1:20" s="80" customFormat="1" ht="21.75" customHeight="1">
      <c r="A126" s="145" t="s">
        <v>226</v>
      </c>
      <c r="B126" s="47"/>
      <c r="C126" s="66"/>
      <c r="D126" s="47"/>
      <c r="E126" s="47"/>
      <c r="F126" s="108" t="s">
        <v>7</v>
      </c>
      <c r="G126" s="82">
        <f>G11+G16+G29+G45+G99+G106+G109+G113+G117+G121+G115+G119</f>
        <v>580777300</v>
      </c>
      <c r="H126" s="82">
        <f>H11+H16+H29+H45+H99+H106+H109+H113+H117+H121+H115+H119</f>
        <v>580777300</v>
      </c>
      <c r="I126" s="82">
        <f>I11+I16+I29+I45+I99+I106+I109+I113+I117+I121+I115</f>
        <v>173008200</v>
      </c>
      <c r="J126" s="82">
        <f>J11+J16+J29+J45+J99+J106+J109+J113+J117+J121+J115</f>
        <v>21525000</v>
      </c>
      <c r="K126" s="82">
        <f aca="true" t="shared" si="28" ref="K126:Q126">K11+K16+K29+K45+K99+K106+K109+K113+K117+K121</f>
        <v>0</v>
      </c>
      <c r="L126" s="82">
        <f t="shared" si="28"/>
        <v>5621540</v>
      </c>
      <c r="M126" s="82">
        <f t="shared" si="28"/>
        <v>5621540</v>
      </c>
      <c r="N126" s="82">
        <f t="shared" si="28"/>
        <v>477100</v>
      </c>
      <c r="O126" s="82">
        <f t="shared" si="28"/>
        <v>21500</v>
      </c>
      <c r="P126" s="82">
        <f t="shared" si="28"/>
        <v>0</v>
      </c>
      <c r="Q126" s="82">
        <f t="shared" si="28"/>
        <v>0</v>
      </c>
      <c r="R126" s="82">
        <f>G126+L126</f>
        <v>586398840</v>
      </c>
      <c r="S126" s="83"/>
      <c r="T126" s="83"/>
    </row>
    <row r="127" spans="1:23" s="46" customFormat="1" ht="28.5" customHeight="1">
      <c r="A127" s="109"/>
      <c r="B127" s="109"/>
      <c r="C127" s="110"/>
      <c r="D127" s="110"/>
      <c r="E127" s="110"/>
      <c r="F127" s="111"/>
      <c r="G127" s="112"/>
      <c r="H127" s="113"/>
      <c r="I127" s="113"/>
      <c r="J127" s="113"/>
      <c r="K127" s="113"/>
      <c r="L127" s="113"/>
      <c r="M127" s="113"/>
      <c r="N127" s="113"/>
      <c r="O127" s="114"/>
      <c r="P127" s="113"/>
      <c r="Q127" s="113"/>
      <c r="R127" s="113"/>
      <c r="S127" s="115"/>
      <c r="T127" s="116"/>
      <c r="U127" s="117"/>
      <c r="V127" s="117"/>
      <c r="W127" s="117"/>
    </row>
    <row r="128" spans="1:23" s="46" customFormat="1" ht="60.75" customHeight="1">
      <c r="A128" s="109"/>
      <c r="B128" s="109"/>
      <c r="C128" s="109"/>
      <c r="D128" s="109"/>
      <c r="E128" s="605" t="s">
        <v>458</v>
      </c>
      <c r="F128" s="606"/>
      <c r="G128" s="606"/>
      <c r="H128" s="606"/>
      <c r="I128" s="606"/>
      <c r="J128" s="606"/>
      <c r="K128" s="606"/>
      <c r="L128" s="606"/>
      <c r="M128" s="606"/>
      <c r="N128" s="606"/>
      <c r="O128" s="606"/>
      <c r="P128" s="606"/>
      <c r="Q128" s="606"/>
      <c r="R128" s="606"/>
      <c r="S128" s="118"/>
      <c r="T128" s="116"/>
      <c r="U128" s="117"/>
      <c r="V128" s="117"/>
      <c r="W128" s="117"/>
    </row>
    <row r="129" spans="3:30" s="119" customFormat="1" ht="18.75">
      <c r="C129" s="110"/>
      <c r="D129" s="607" t="s">
        <v>459</v>
      </c>
      <c r="E129" s="606"/>
      <c r="F129" s="606"/>
      <c r="G129" s="606"/>
      <c r="H129" s="606"/>
      <c r="I129" s="606"/>
      <c r="J129" s="606"/>
      <c r="K129" s="606"/>
      <c r="L129" s="606"/>
      <c r="M129" s="606"/>
      <c r="N129" s="606"/>
      <c r="O129" s="606"/>
      <c r="P129" s="606"/>
      <c r="Q129" s="606"/>
      <c r="R129" s="606"/>
      <c r="S129" s="128"/>
      <c r="T129" s="128"/>
      <c r="U129" s="129"/>
      <c r="V129" s="130"/>
      <c r="W129" s="130"/>
      <c r="X129" s="129"/>
      <c r="Y129" s="129"/>
      <c r="Z129" s="131"/>
      <c r="AA129" s="131"/>
      <c r="AB129" s="131"/>
      <c r="AC129" s="131"/>
      <c r="AD129" s="131"/>
    </row>
    <row r="130" spans="3:30" s="119" customFormat="1" ht="31.5" customHeight="1">
      <c r="C130" s="109"/>
      <c r="D130" s="109"/>
      <c r="E130" s="109"/>
      <c r="F130" s="132"/>
      <c r="G130" s="121"/>
      <c r="H130" s="121"/>
      <c r="I130" s="122"/>
      <c r="J130" s="122"/>
      <c r="K130" s="125"/>
      <c r="L130" s="123"/>
      <c r="M130" s="123"/>
      <c r="N130" s="124"/>
      <c r="O130" s="133"/>
      <c r="P130" s="126"/>
      <c r="R130" s="127"/>
      <c r="S130" s="128"/>
      <c r="T130" s="128"/>
      <c r="U130" s="129"/>
      <c r="V130" s="130"/>
      <c r="W130" s="130"/>
      <c r="X130" s="129"/>
      <c r="Y130" s="129"/>
      <c r="Z130" s="131"/>
      <c r="AA130" s="131"/>
      <c r="AB130" s="131"/>
      <c r="AC130" s="131"/>
      <c r="AD130" s="131"/>
    </row>
    <row r="131" spans="3:25" s="119" customFormat="1" ht="36.75" customHeight="1">
      <c r="C131" s="109"/>
      <c r="D131" s="109"/>
      <c r="E131" s="109"/>
      <c r="F131" s="134"/>
      <c r="G131" s="124"/>
      <c r="H131" s="124"/>
      <c r="I131" s="135"/>
      <c r="J131" s="135"/>
      <c r="K131" s="124"/>
      <c r="L131" s="124"/>
      <c r="M131" s="124"/>
      <c r="N131" s="124"/>
      <c r="O131" s="124"/>
      <c r="P131" s="126"/>
      <c r="R131" s="136"/>
      <c r="S131" s="137"/>
      <c r="T131" s="137"/>
      <c r="U131" s="138"/>
      <c r="V131" s="139"/>
      <c r="W131" s="139"/>
      <c r="X131" s="138"/>
      <c r="Y131" s="138"/>
    </row>
    <row r="132" spans="3:25" s="119" customFormat="1" ht="18.75">
      <c r="C132" s="140"/>
      <c r="D132" s="140"/>
      <c r="E132" s="140"/>
      <c r="F132" s="141"/>
      <c r="G132" s="124"/>
      <c r="H132" s="124"/>
      <c r="I132" s="135"/>
      <c r="J132" s="135"/>
      <c r="K132" s="124"/>
      <c r="L132" s="124"/>
      <c r="M132" s="124"/>
      <c r="N132" s="124"/>
      <c r="O132" s="124"/>
      <c r="P132" s="126"/>
      <c r="R132" s="136"/>
      <c r="S132" s="137"/>
      <c r="T132" s="137"/>
      <c r="U132" s="138"/>
      <c r="V132" s="139"/>
      <c r="W132" s="139"/>
      <c r="X132" s="138"/>
      <c r="Y132" s="138"/>
    </row>
    <row r="133" spans="3:6" ht="18.75">
      <c r="C133" s="126"/>
      <c r="D133" s="126"/>
      <c r="E133" s="126"/>
      <c r="F133" s="119"/>
    </row>
    <row r="134" spans="3:6" ht="18.75">
      <c r="C134" s="126"/>
      <c r="D134" s="126"/>
      <c r="E134" s="126"/>
      <c r="F134" s="119"/>
    </row>
    <row r="135" spans="3:6" ht="18.75">
      <c r="C135" s="126"/>
      <c r="D135" s="126"/>
      <c r="E135" s="126"/>
      <c r="F135" s="119"/>
    </row>
    <row r="136" spans="3:6" ht="18.75">
      <c r="C136" s="126"/>
      <c r="D136" s="126"/>
      <c r="E136" s="126"/>
      <c r="F136" s="119"/>
    </row>
  </sheetData>
  <sheetProtection/>
  <mergeCells count="40">
    <mergeCell ref="A5:A8"/>
    <mergeCell ref="C5:C8"/>
    <mergeCell ref="D5:D8"/>
    <mergeCell ref="E5:E8"/>
    <mergeCell ref="B5:B8"/>
    <mergeCell ref="H6:H8"/>
    <mergeCell ref="G5:K5"/>
    <mergeCell ref="E128:R128"/>
    <mergeCell ref="D129:R129"/>
    <mergeCell ref="I6:J6"/>
    <mergeCell ref="K6:K8"/>
    <mergeCell ref="O7:O8"/>
    <mergeCell ref="Q7:Q8"/>
    <mergeCell ref="N7:N8"/>
    <mergeCell ref="M6:M8"/>
    <mergeCell ref="N6:O6"/>
    <mergeCell ref="L50:L51"/>
    <mergeCell ref="C1:R1"/>
    <mergeCell ref="N2:R2"/>
    <mergeCell ref="C3:R3"/>
    <mergeCell ref="L5:Q5"/>
    <mergeCell ref="R5:R8"/>
    <mergeCell ref="P6:P8"/>
    <mergeCell ref="I7:I8"/>
    <mergeCell ref="J7:J8"/>
    <mergeCell ref="L6:L8"/>
    <mergeCell ref="B50:B51"/>
    <mergeCell ref="G50:G51"/>
    <mergeCell ref="H50:H51"/>
    <mergeCell ref="K50:K51"/>
    <mergeCell ref="G6:G8"/>
    <mergeCell ref="I50:I51"/>
    <mergeCell ref="J50:J51"/>
    <mergeCell ref="F5:F8"/>
    <mergeCell ref="Q50:Q51"/>
    <mergeCell ref="R50:R51"/>
    <mergeCell ref="M50:M51"/>
    <mergeCell ref="N50:N51"/>
    <mergeCell ref="O50:O51"/>
    <mergeCell ref="P50:P51"/>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95" customWidth="1"/>
    <col min="32" max="32" width="17.83203125" style="195" customWidth="1"/>
    <col min="33" max="36" width="9.33203125" style="195" customWidth="1"/>
  </cols>
  <sheetData>
    <row r="1" spans="7:30" ht="63" customHeight="1">
      <c r="G1" s="632" t="s">
        <v>586</v>
      </c>
      <c r="H1" s="633"/>
      <c r="I1" s="633"/>
      <c r="J1" s="633"/>
      <c r="K1" s="633"/>
      <c r="L1" s="633"/>
      <c r="M1" s="633"/>
      <c r="N1" s="633"/>
      <c r="O1" s="633"/>
      <c r="P1" s="633"/>
      <c r="Q1" s="633"/>
      <c r="R1" s="633"/>
      <c r="S1" s="633"/>
      <c r="T1" s="633"/>
      <c r="U1" s="633"/>
      <c r="V1" s="633"/>
      <c r="W1" s="633"/>
      <c r="X1" s="633"/>
      <c r="Y1" s="633"/>
      <c r="Z1" s="633"/>
      <c r="AA1" s="633"/>
      <c r="AB1" s="633"/>
      <c r="AC1" s="633"/>
      <c r="AD1" s="633"/>
    </row>
    <row r="2" spans="1:34" ht="13.5" customHeight="1">
      <c r="A2" s="300"/>
      <c r="B2" s="300"/>
      <c r="C2" s="300"/>
      <c r="D2" s="300"/>
      <c r="E2" s="300"/>
      <c r="F2" s="300"/>
      <c r="G2" s="300"/>
      <c r="H2" s="634"/>
      <c r="I2" s="634"/>
      <c r="J2" s="634"/>
      <c r="K2" s="634"/>
      <c r="L2" s="634"/>
      <c r="M2" s="634"/>
      <c r="N2" s="634"/>
      <c r="O2" s="634"/>
      <c r="P2" s="634"/>
      <c r="Q2" s="634"/>
      <c r="R2" s="634"/>
      <c r="S2" s="634"/>
      <c r="T2" s="634"/>
      <c r="U2" s="634"/>
      <c r="V2" s="634"/>
      <c r="W2" s="634"/>
      <c r="X2" s="634"/>
      <c r="Y2" s="634"/>
      <c r="Z2" s="634"/>
      <c r="AA2" s="634"/>
      <c r="AB2" s="634"/>
      <c r="AC2" s="634"/>
      <c r="AD2" s="295"/>
      <c r="AE2" s="295"/>
      <c r="AF2" s="295"/>
      <c r="AG2" s="295"/>
      <c r="AH2" s="295"/>
    </row>
    <row r="3" spans="1:34" ht="45.75" customHeight="1">
      <c r="A3" s="644" t="s">
        <v>585</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345"/>
      <c r="AH3" s="345"/>
    </row>
    <row r="4" spans="1:34" ht="9" customHeight="1">
      <c r="A4" s="642"/>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2"/>
      <c r="AG4" s="344"/>
      <c r="AH4" s="344"/>
    </row>
    <row r="5" spans="1:34" ht="18.75" thickBot="1">
      <c r="A5" s="299"/>
      <c r="B5" s="299"/>
      <c r="C5" s="299"/>
      <c r="D5" s="299"/>
      <c r="E5" s="299"/>
      <c r="F5" s="299"/>
      <c r="G5" s="299"/>
      <c r="H5" s="299"/>
      <c r="I5" s="299"/>
      <c r="J5" s="299"/>
      <c r="K5" s="299"/>
      <c r="L5" s="299" t="s">
        <v>12</v>
      </c>
      <c r="M5" s="299"/>
      <c r="N5" s="299"/>
      <c r="O5" s="299"/>
      <c r="P5" s="299"/>
      <c r="Q5" s="299"/>
      <c r="R5" s="299"/>
      <c r="S5" s="299"/>
      <c r="T5" s="299"/>
      <c r="U5" s="299"/>
      <c r="V5" s="299"/>
      <c r="W5" s="299"/>
      <c r="X5" s="299"/>
      <c r="Y5" s="299"/>
      <c r="Z5" s="299"/>
      <c r="AA5" s="299"/>
      <c r="AB5" s="299" t="s">
        <v>12</v>
      </c>
      <c r="AC5" s="298"/>
      <c r="AD5" s="298"/>
      <c r="AE5" s="298"/>
      <c r="AF5" s="298"/>
      <c r="AG5" s="298"/>
      <c r="AH5" s="295"/>
    </row>
    <row r="6" spans="1:34" ht="19.5" hidden="1" thickBot="1">
      <c r="A6" s="619" t="s">
        <v>584</v>
      </c>
      <c r="B6" s="377"/>
      <c r="C6" s="343"/>
      <c r="D6" s="343"/>
      <c r="E6" s="343"/>
      <c r="F6" s="646"/>
      <c r="G6" s="647"/>
      <c r="H6" s="648"/>
      <c r="I6" s="648"/>
      <c r="J6" s="648"/>
      <c r="K6" s="648"/>
      <c r="L6" s="648"/>
      <c r="M6" s="648"/>
      <c r="N6" s="648"/>
      <c r="O6" s="648"/>
      <c r="P6" s="648"/>
      <c r="Q6" s="648"/>
      <c r="R6" s="648"/>
      <c r="S6" s="648"/>
      <c r="T6" s="648"/>
      <c r="U6" s="648"/>
      <c r="V6" s="648"/>
      <c r="W6" s="648"/>
      <c r="X6" s="648"/>
      <c r="Y6" s="648"/>
      <c r="Z6" s="648"/>
      <c r="AA6" s="648"/>
      <c r="AB6" s="649"/>
      <c r="AC6" s="338"/>
      <c r="AD6" s="338"/>
      <c r="AE6" s="338"/>
      <c r="AF6" s="338"/>
      <c r="AG6" s="298"/>
      <c r="AH6" s="295"/>
    </row>
    <row r="7" spans="1:34" ht="40.5" customHeight="1" thickBot="1">
      <c r="A7" s="620"/>
      <c r="B7" s="378"/>
      <c r="C7" s="342"/>
      <c r="D7" s="342"/>
      <c r="E7" s="342"/>
      <c r="F7" s="341"/>
      <c r="G7" s="347" t="s">
        <v>582</v>
      </c>
      <c r="H7" s="627" t="s">
        <v>588</v>
      </c>
      <c r="I7" s="628"/>
      <c r="J7" s="627" t="s">
        <v>583</v>
      </c>
      <c r="K7" s="636"/>
      <c r="L7" s="636"/>
      <c r="M7" s="636"/>
      <c r="N7" s="636"/>
      <c r="O7" s="636"/>
      <c r="P7" s="636"/>
      <c r="Q7" s="636"/>
      <c r="R7" s="636"/>
      <c r="S7" s="636"/>
      <c r="T7" s="636"/>
      <c r="U7" s="636"/>
      <c r="V7" s="636"/>
      <c r="W7" s="636"/>
      <c r="X7" s="636"/>
      <c r="Y7" s="636"/>
      <c r="Z7" s="636"/>
      <c r="AA7" s="636"/>
      <c r="AB7" s="626"/>
      <c r="AC7" s="338"/>
      <c r="AD7" s="338"/>
      <c r="AE7" s="338"/>
      <c r="AF7" s="338"/>
      <c r="AG7" s="298"/>
      <c r="AH7" s="295"/>
    </row>
    <row r="8" spans="1:34" ht="20.25" customHeight="1" thickBot="1">
      <c r="A8" s="621"/>
      <c r="B8" s="379"/>
      <c r="C8" s="304"/>
      <c r="D8" s="304"/>
      <c r="E8" s="304"/>
      <c r="F8" s="340" t="s">
        <v>5</v>
      </c>
      <c r="G8" s="339"/>
      <c r="H8" s="625" t="s">
        <v>589</v>
      </c>
      <c r="I8" s="626"/>
      <c r="J8" s="635" t="s">
        <v>593</v>
      </c>
      <c r="K8" s="636"/>
      <c r="L8" s="636"/>
      <c r="M8" s="636"/>
      <c r="N8" s="636"/>
      <c r="O8" s="636"/>
      <c r="P8" s="636"/>
      <c r="Q8" s="636"/>
      <c r="R8" s="636"/>
      <c r="S8" s="636"/>
      <c r="T8" s="636"/>
      <c r="U8" s="636"/>
      <c r="V8" s="636"/>
      <c r="W8" s="636"/>
      <c r="X8" s="636"/>
      <c r="Y8" s="636"/>
      <c r="Z8" s="636"/>
      <c r="AA8" s="626"/>
      <c r="AB8" s="637" t="s">
        <v>109</v>
      </c>
      <c r="AC8" s="338"/>
      <c r="AD8" s="338"/>
      <c r="AE8" s="338"/>
      <c r="AF8" s="338"/>
      <c r="AG8" s="298"/>
      <c r="AH8" s="295"/>
    </row>
    <row r="9" spans="1:34" ht="29.25" customHeight="1" thickBot="1">
      <c r="A9" s="621"/>
      <c r="B9" s="380" t="s">
        <v>581</v>
      </c>
      <c r="C9" s="337"/>
      <c r="D9" s="337"/>
      <c r="E9" s="337"/>
      <c r="F9" s="623"/>
      <c r="G9" s="640"/>
      <c r="H9" s="614" t="s">
        <v>590</v>
      </c>
      <c r="I9" s="616"/>
      <c r="J9" s="349" t="s">
        <v>594</v>
      </c>
      <c r="K9" s="614" t="s">
        <v>596</v>
      </c>
      <c r="L9" s="615"/>
      <c r="M9" s="615"/>
      <c r="N9" s="615"/>
      <c r="O9" s="615"/>
      <c r="P9" s="615"/>
      <c r="Q9" s="615"/>
      <c r="R9" s="615"/>
      <c r="S9" s="615"/>
      <c r="T9" s="615"/>
      <c r="U9" s="615"/>
      <c r="V9" s="615"/>
      <c r="W9" s="615"/>
      <c r="X9" s="615"/>
      <c r="Y9" s="615"/>
      <c r="Z9" s="615"/>
      <c r="AA9" s="616"/>
      <c r="AB9" s="638"/>
      <c r="AC9" s="336"/>
      <c r="AD9" s="336"/>
      <c r="AE9" s="336"/>
      <c r="AF9" s="643"/>
      <c r="AG9" s="298"/>
      <c r="AH9" s="295"/>
    </row>
    <row r="10" spans="1:167" ht="99.75" customHeight="1" thickBot="1">
      <c r="A10" s="621"/>
      <c r="B10" s="381"/>
      <c r="C10" s="335"/>
      <c r="D10" s="335"/>
      <c r="E10" s="335"/>
      <c r="F10" s="624"/>
      <c r="G10" s="641"/>
      <c r="H10" s="348" t="s">
        <v>591</v>
      </c>
      <c r="I10" s="612" t="s">
        <v>109</v>
      </c>
      <c r="J10" s="346" t="s">
        <v>478</v>
      </c>
      <c r="K10" s="376" t="s">
        <v>597</v>
      </c>
      <c r="L10" s="617" t="s">
        <v>580</v>
      </c>
      <c r="M10" s="615"/>
      <c r="N10" s="615"/>
      <c r="O10" s="615"/>
      <c r="P10" s="615"/>
      <c r="Q10" s="615"/>
      <c r="R10" s="616"/>
      <c r="S10" s="352" t="s">
        <v>579</v>
      </c>
      <c r="T10" s="353" t="s">
        <v>551</v>
      </c>
      <c r="U10" s="629" t="s">
        <v>371</v>
      </c>
      <c r="V10" s="630"/>
      <c r="W10" s="630"/>
      <c r="X10" s="630"/>
      <c r="Y10" s="630"/>
      <c r="Z10" s="630"/>
      <c r="AA10" s="631"/>
      <c r="AB10" s="638"/>
      <c r="AC10" s="316"/>
      <c r="AD10" s="316"/>
      <c r="AE10" s="316"/>
      <c r="AF10" s="643"/>
      <c r="AG10" s="298"/>
      <c r="AH10" s="2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c r="DY10" s="195"/>
      <c r="DZ10" s="195"/>
      <c r="EA10" s="195"/>
      <c r="EB10" s="195"/>
      <c r="EC10" s="195"/>
      <c r="ED10" s="195"/>
      <c r="EE10" s="195"/>
      <c r="EF10" s="195"/>
      <c r="EG10" s="195"/>
      <c r="EH10" s="195"/>
      <c r="EI10" s="195"/>
      <c r="EJ10" s="195"/>
      <c r="EK10" s="195"/>
      <c r="EL10" s="195"/>
      <c r="EM10" s="195"/>
      <c r="EN10" s="195"/>
      <c r="EO10" s="195"/>
      <c r="EP10" s="195"/>
      <c r="EQ10" s="195"/>
      <c r="ER10" s="195"/>
      <c r="ES10" s="195"/>
      <c r="ET10" s="195"/>
      <c r="EU10" s="195"/>
      <c r="EV10" s="195"/>
      <c r="EW10" s="195"/>
      <c r="EX10" s="195"/>
      <c r="EY10" s="195"/>
      <c r="EZ10" s="195"/>
      <c r="FA10" s="195"/>
      <c r="FB10" s="195"/>
      <c r="FC10" s="195"/>
      <c r="FD10" s="195"/>
      <c r="FE10" s="195"/>
      <c r="FF10" s="195"/>
      <c r="FG10" s="195"/>
      <c r="FH10" s="195"/>
      <c r="FI10" s="195"/>
      <c r="FJ10" s="195"/>
      <c r="FK10" s="195"/>
    </row>
    <row r="11" spans="1:167" ht="67.5" customHeight="1" thickBot="1">
      <c r="A11" s="622"/>
      <c r="B11" s="382"/>
      <c r="C11" s="332"/>
      <c r="D11" s="332"/>
      <c r="E11" s="332"/>
      <c r="F11" s="331"/>
      <c r="G11" s="330"/>
      <c r="H11" s="350" t="s">
        <v>592</v>
      </c>
      <c r="I11" s="613"/>
      <c r="J11" s="375" t="s">
        <v>595</v>
      </c>
      <c r="K11" s="372" t="s">
        <v>598</v>
      </c>
      <c r="L11" s="373" t="s">
        <v>578</v>
      </c>
      <c r="M11" s="374" t="s">
        <v>600</v>
      </c>
      <c r="N11" s="374" t="s">
        <v>601</v>
      </c>
      <c r="O11" s="374" t="s">
        <v>602</v>
      </c>
      <c r="P11" s="374" t="s">
        <v>603</v>
      </c>
      <c r="Q11" s="374" t="s">
        <v>604</v>
      </c>
      <c r="R11" s="374" t="s">
        <v>605</v>
      </c>
      <c r="S11" s="373" t="s">
        <v>577</v>
      </c>
      <c r="T11" s="373" t="s">
        <v>576</v>
      </c>
      <c r="U11" s="373" t="s">
        <v>606</v>
      </c>
      <c r="V11" s="373" t="s">
        <v>607</v>
      </c>
      <c r="W11" s="373" t="s">
        <v>608</v>
      </c>
      <c r="X11" s="373" t="s">
        <v>609</v>
      </c>
      <c r="Y11" s="373" t="s">
        <v>610</v>
      </c>
      <c r="Z11" s="373" t="s">
        <v>611</v>
      </c>
      <c r="AA11" s="373" t="s">
        <v>612</v>
      </c>
      <c r="AB11" s="639"/>
      <c r="AC11" s="316"/>
      <c r="AD11" s="316"/>
      <c r="AE11" s="316"/>
      <c r="AF11" s="643"/>
      <c r="AG11" s="298"/>
      <c r="AH11" s="2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5"/>
      <c r="DE11" s="195"/>
      <c r="DF11" s="195"/>
      <c r="DG11" s="195"/>
      <c r="DH11" s="195"/>
      <c r="DI11" s="195"/>
      <c r="DJ11" s="195"/>
      <c r="DK11" s="195"/>
      <c r="DL11" s="195"/>
      <c r="DM11" s="195"/>
      <c r="DN11" s="195"/>
      <c r="DO11" s="195"/>
      <c r="DP11" s="195"/>
      <c r="DQ11" s="195"/>
      <c r="DR11" s="195"/>
      <c r="DS11" s="195"/>
      <c r="DT11" s="195"/>
      <c r="DU11" s="195"/>
      <c r="DV11" s="195"/>
      <c r="DW11" s="195"/>
      <c r="DX11" s="195"/>
      <c r="DY11" s="195"/>
      <c r="DZ11" s="195"/>
      <c r="EA11" s="195"/>
      <c r="EB11" s="195"/>
      <c r="EC11" s="195"/>
      <c r="ED11" s="195"/>
      <c r="EE11" s="195"/>
      <c r="EF11" s="195"/>
      <c r="EG11" s="195"/>
      <c r="EH11" s="195"/>
      <c r="EI11" s="195"/>
      <c r="EJ11" s="195"/>
      <c r="EK11" s="195"/>
      <c r="EL11" s="195"/>
      <c r="EM11" s="195"/>
      <c r="EN11" s="195"/>
      <c r="EO11" s="195"/>
      <c r="EP11" s="195"/>
      <c r="EQ11" s="195"/>
      <c r="ER11" s="195"/>
      <c r="ES11" s="195"/>
      <c r="ET11" s="195"/>
      <c r="EU11" s="195"/>
      <c r="EV11" s="195"/>
      <c r="EW11" s="195"/>
      <c r="EX11" s="195"/>
      <c r="EY11" s="195"/>
      <c r="EZ11" s="195"/>
      <c r="FA11" s="195"/>
      <c r="FB11" s="195"/>
      <c r="FC11" s="195"/>
      <c r="FD11" s="195"/>
      <c r="FE11" s="195"/>
      <c r="FF11" s="195"/>
      <c r="FG11" s="195"/>
      <c r="FH11" s="195"/>
      <c r="FI11" s="195"/>
      <c r="FJ11" s="195"/>
      <c r="FK11" s="195"/>
    </row>
    <row r="12" spans="1:167" s="223" customFormat="1" ht="15" customHeight="1" thickBot="1">
      <c r="A12" s="329"/>
      <c r="B12" s="327"/>
      <c r="C12" s="328"/>
      <c r="D12" s="327"/>
      <c r="E12" s="327"/>
      <c r="F12" s="326" t="s">
        <v>575</v>
      </c>
      <c r="G12" s="326" t="s">
        <v>574</v>
      </c>
      <c r="H12" s="326" t="s">
        <v>574</v>
      </c>
      <c r="I12" s="326"/>
      <c r="J12" s="326" t="s">
        <v>573</v>
      </c>
      <c r="K12" s="326" t="s">
        <v>599</v>
      </c>
      <c r="L12" s="326" t="s">
        <v>572</v>
      </c>
      <c r="M12" s="326" t="s">
        <v>572</v>
      </c>
      <c r="N12" s="326" t="s">
        <v>572</v>
      </c>
      <c r="O12" s="326" t="s">
        <v>572</v>
      </c>
      <c r="P12" s="326" t="s">
        <v>572</v>
      </c>
      <c r="Q12" s="326" t="s">
        <v>572</v>
      </c>
      <c r="R12" s="326" t="s">
        <v>572</v>
      </c>
      <c r="S12" s="326" t="s">
        <v>571</v>
      </c>
      <c r="T12" s="326" t="s">
        <v>570</v>
      </c>
      <c r="U12" s="326" t="s">
        <v>574</v>
      </c>
      <c r="V12" s="326" t="s">
        <v>574</v>
      </c>
      <c r="W12" s="326" t="s">
        <v>574</v>
      </c>
      <c r="X12" s="326" t="s">
        <v>574</v>
      </c>
      <c r="Y12" s="326" t="s">
        <v>574</v>
      </c>
      <c r="Z12" s="326" t="s">
        <v>574</v>
      </c>
      <c r="AA12" s="326" t="s">
        <v>574</v>
      </c>
      <c r="AB12" s="325"/>
      <c r="AC12" s="316"/>
      <c r="AD12" s="316"/>
      <c r="AE12" s="316"/>
      <c r="AF12" s="316"/>
      <c r="AG12" s="298"/>
      <c r="AH12" s="2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5"/>
      <c r="DI12" s="195"/>
      <c r="DJ12" s="195"/>
      <c r="DK12" s="195"/>
      <c r="DL12" s="195"/>
      <c r="DM12" s="195"/>
      <c r="DN12" s="195"/>
      <c r="DO12" s="195"/>
      <c r="DP12" s="195"/>
      <c r="DQ12" s="195"/>
      <c r="DR12" s="195"/>
      <c r="DS12" s="195"/>
      <c r="DT12" s="195"/>
      <c r="DU12" s="195"/>
      <c r="DV12" s="195"/>
      <c r="DW12" s="195"/>
      <c r="DX12" s="195"/>
      <c r="DY12" s="195"/>
      <c r="DZ12" s="195"/>
      <c r="EA12" s="195"/>
      <c r="EB12" s="195"/>
      <c r="EC12" s="195"/>
      <c r="ED12" s="195"/>
      <c r="EE12" s="195"/>
      <c r="EF12" s="195"/>
      <c r="EG12" s="195"/>
      <c r="EH12" s="195"/>
      <c r="EI12" s="195"/>
      <c r="EJ12" s="195"/>
      <c r="EK12" s="195"/>
      <c r="EL12" s="195"/>
      <c r="EM12" s="195"/>
      <c r="EN12" s="195"/>
      <c r="EO12" s="195"/>
      <c r="EP12" s="195"/>
      <c r="EQ12" s="195"/>
      <c r="ER12" s="195"/>
      <c r="ES12" s="195"/>
      <c r="ET12" s="195"/>
      <c r="EU12" s="195"/>
      <c r="EV12" s="195"/>
      <c r="EW12" s="195"/>
      <c r="EX12" s="195"/>
      <c r="EY12" s="195"/>
      <c r="EZ12" s="195"/>
      <c r="FA12" s="195"/>
      <c r="FB12" s="195"/>
      <c r="FC12" s="195"/>
      <c r="FD12" s="195"/>
      <c r="FE12" s="195"/>
      <c r="FF12" s="195"/>
      <c r="FG12" s="195"/>
      <c r="FH12" s="195"/>
      <c r="FI12" s="195"/>
      <c r="FJ12" s="195"/>
      <c r="FK12" s="195"/>
    </row>
    <row r="13" spans="1:34" ht="19.5" customHeight="1">
      <c r="A13" s="324" t="s">
        <v>569</v>
      </c>
      <c r="B13" s="321"/>
      <c r="C13" s="323"/>
      <c r="D13" s="321"/>
      <c r="E13" s="321"/>
      <c r="F13" s="321"/>
      <c r="G13" s="322"/>
      <c r="H13" s="321"/>
      <c r="I13" s="321"/>
      <c r="J13" s="321"/>
      <c r="K13" s="321"/>
      <c r="L13" s="321">
        <v>200000</v>
      </c>
      <c r="M13" s="321"/>
      <c r="N13" s="321"/>
      <c r="O13" s="321"/>
      <c r="P13" s="321"/>
      <c r="Q13" s="321"/>
      <c r="R13" s="321"/>
      <c r="S13" s="321"/>
      <c r="T13" s="321"/>
      <c r="U13" s="321"/>
      <c r="V13" s="321"/>
      <c r="W13" s="321"/>
      <c r="X13" s="321"/>
      <c r="Y13" s="321"/>
      <c r="Z13" s="321"/>
      <c r="AA13" s="321"/>
      <c r="AB13" s="320">
        <f aca="true" t="shared" si="0" ref="AB13:AB30">H13+J13+K13+L13+M13+N13+O13+P13+Q13+R13+S13+T13+U13+V13+W13+X13+Y13+Z13+AA13</f>
        <v>200000</v>
      </c>
      <c r="AC13" s="316"/>
      <c r="AD13" s="316"/>
      <c r="AE13" s="316"/>
      <c r="AF13" s="316"/>
      <c r="AG13" s="298"/>
      <c r="AH13" s="295"/>
    </row>
    <row r="14" spans="1:34" ht="19.5" customHeight="1">
      <c r="A14" s="324" t="s">
        <v>613</v>
      </c>
      <c r="B14" s="321"/>
      <c r="C14" s="323"/>
      <c r="D14" s="321"/>
      <c r="E14" s="321"/>
      <c r="F14" s="321"/>
      <c r="G14" s="322"/>
      <c r="H14" s="321"/>
      <c r="I14" s="321"/>
      <c r="J14" s="321"/>
      <c r="K14" s="321"/>
      <c r="L14" s="321"/>
      <c r="M14" s="321"/>
      <c r="N14" s="321"/>
      <c r="O14" s="321"/>
      <c r="P14" s="321"/>
      <c r="Q14" s="321"/>
      <c r="R14" s="321"/>
      <c r="S14" s="321"/>
      <c r="T14" s="321"/>
      <c r="U14" s="321"/>
      <c r="V14" s="321"/>
      <c r="W14" s="321">
        <v>89000</v>
      </c>
      <c r="X14" s="321"/>
      <c r="Y14" s="321"/>
      <c r="Z14" s="321"/>
      <c r="AA14" s="321"/>
      <c r="AB14" s="320">
        <f t="shared" si="0"/>
        <v>89000</v>
      </c>
      <c r="AC14" s="316"/>
      <c r="AD14" s="316"/>
      <c r="AE14" s="316"/>
      <c r="AF14" s="316"/>
      <c r="AG14" s="298"/>
      <c r="AH14" s="295"/>
    </row>
    <row r="15" spans="1:34" ht="19.5" customHeight="1">
      <c r="A15" s="324" t="s">
        <v>614</v>
      </c>
      <c r="B15" s="321"/>
      <c r="C15" s="323"/>
      <c r="D15" s="321"/>
      <c r="E15" s="321"/>
      <c r="F15" s="321"/>
      <c r="G15" s="322"/>
      <c r="H15" s="321"/>
      <c r="I15" s="321"/>
      <c r="J15" s="321"/>
      <c r="K15" s="321"/>
      <c r="L15" s="321"/>
      <c r="M15" s="321"/>
      <c r="N15" s="321"/>
      <c r="O15" s="321"/>
      <c r="P15" s="321"/>
      <c r="Q15" s="321"/>
      <c r="R15" s="321">
        <v>150000</v>
      </c>
      <c r="S15" s="321"/>
      <c r="T15" s="321"/>
      <c r="U15" s="321"/>
      <c r="V15" s="321"/>
      <c r="W15" s="321"/>
      <c r="X15" s="321"/>
      <c r="Y15" s="321"/>
      <c r="Z15" s="321"/>
      <c r="AA15" s="321"/>
      <c r="AB15" s="320">
        <f t="shared" si="0"/>
        <v>150000</v>
      </c>
      <c r="AC15" s="316"/>
      <c r="AD15" s="316"/>
      <c r="AE15" s="316"/>
      <c r="AF15" s="316"/>
      <c r="AG15" s="298"/>
      <c r="AH15" s="295"/>
    </row>
    <row r="16" spans="1:34" ht="19.5" customHeight="1">
      <c r="A16" s="324" t="s">
        <v>615</v>
      </c>
      <c r="B16" s="321"/>
      <c r="C16" s="323"/>
      <c r="D16" s="321"/>
      <c r="E16" s="321"/>
      <c r="F16" s="321"/>
      <c r="G16" s="322"/>
      <c r="H16" s="321"/>
      <c r="I16" s="321"/>
      <c r="J16" s="321"/>
      <c r="K16" s="321"/>
      <c r="L16" s="321"/>
      <c r="M16" s="321"/>
      <c r="N16" s="321"/>
      <c r="O16" s="321"/>
      <c r="P16" s="321"/>
      <c r="Q16" s="321"/>
      <c r="R16" s="321"/>
      <c r="S16" s="321"/>
      <c r="T16" s="321"/>
      <c r="U16" s="321">
        <v>78960</v>
      </c>
      <c r="V16" s="321">
        <v>182450</v>
      </c>
      <c r="W16" s="321"/>
      <c r="X16" s="321"/>
      <c r="Y16" s="321"/>
      <c r="Z16" s="321"/>
      <c r="AA16" s="321"/>
      <c r="AB16" s="320">
        <f t="shared" si="0"/>
        <v>261410</v>
      </c>
      <c r="AC16" s="316"/>
      <c r="AD16" s="316"/>
      <c r="AE16" s="316"/>
      <c r="AF16" s="316"/>
      <c r="AG16" s="298"/>
      <c r="AH16" s="295"/>
    </row>
    <row r="17" spans="1:34" ht="19.5" customHeight="1">
      <c r="A17" s="324" t="s">
        <v>616</v>
      </c>
      <c r="B17" s="321"/>
      <c r="C17" s="323"/>
      <c r="D17" s="321"/>
      <c r="E17" s="321"/>
      <c r="F17" s="321"/>
      <c r="G17" s="322"/>
      <c r="H17" s="321"/>
      <c r="I17" s="321"/>
      <c r="J17" s="321"/>
      <c r="K17" s="321"/>
      <c r="L17" s="321"/>
      <c r="M17" s="321"/>
      <c r="N17" s="321"/>
      <c r="O17" s="321"/>
      <c r="P17" s="321"/>
      <c r="Q17" s="321"/>
      <c r="R17" s="321"/>
      <c r="S17" s="321"/>
      <c r="T17" s="321"/>
      <c r="U17" s="321"/>
      <c r="V17" s="321"/>
      <c r="W17" s="321"/>
      <c r="X17" s="321"/>
      <c r="Y17" s="321">
        <v>100000</v>
      </c>
      <c r="Z17" s="321"/>
      <c r="AA17" s="321"/>
      <c r="AB17" s="320">
        <f t="shared" si="0"/>
        <v>100000</v>
      </c>
      <c r="AC17" s="316"/>
      <c r="AD17" s="316"/>
      <c r="AE17" s="316"/>
      <c r="AF17" s="316"/>
      <c r="AG17" s="298"/>
      <c r="AH17" s="295"/>
    </row>
    <row r="18" spans="1:34" ht="19.5" customHeight="1">
      <c r="A18" s="324" t="s">
        <v>617</v>
      </c>
      <c r="B18" s="321"/>
      <c r="C18" s="323"/>
      <c r="D18" s="321"/>
      <c r="E18" s="321"/>
      <c r="F18" s="321"/>
      <c r="G18" s="322"/>
      <c r="H18" s="321"/>
      <c r="I18" s="321"/>
      <c r="J18" s="321"/>
      <c r="K18" s="321"/>
      <c r="L18" s="321"/>
      <c r="M18" s="321"/>
      <c r="N18" s="321"/>
      <c r="O18" s="321"/>
      <c r="P18" s="321"/>
      <c r="Q18" s="321">
        <v>300000</v>
      </c>
      <c r="R18" s="321"/>
      <c r="S18" s="321"/>
      <c r="T18" s="321"/>
      <c r="U18" s="321"/>
      <c r="V18" s="321"/>
      <c r="W18" s="321"/>
      <c r="X18" s="321"/>
      <c r="Y18" s="321"/>
      <c r="Z18" s="321"/>
      <c r="AA18" s="321"/>
      <c r="AB18" s="320">
        <f t="shared" si="0"/>
        <v>300000</v>
      </c>
      <c r="AC18" s="316"/>
      <c r="AD18" s="316"/>
      <c r="AE18" s="316"/>
      <c r="AF18" s="316"/>
      <c r="AG18" s="298"/>
      <c r="AH18" s="295"/>
    </row>
    <row r="19" spans="1:34" ht="19.5" customHeight="1">
      <c r="A19" s="324" t="s">
        <v>618</v>
      </c>
      <c r="B19" s="321"/>
      <c r="C19" s="323"/>
      <c r="D19" s="321"/>
      <c r="E19" s="321"/>
      <c r="F19" s="321"/>
      <c r="G19" s="322"/>
      <c r="H19" s="321"/>
      <c r="I19" s="321"/>
      <c r="J19" s="321"/>
      <c r="K19" s="321"/>
      <c r="L19" s="321"/>
      <c r="M19" s="321"/>
      <c r="N19" s="321"/>
      <c r="O19" s="321"/>
      <c r="P19" s="321"/>
      <c r="Q19" s="321"/>
      <c r="R19" s="321"/>
      <c r="S19" s="321"/>
      <c r="T19" s="321"/>
      <c r="U19" s="321"/>
      <c r="V19" s="321"/>
      <c r="W19" s="321"/>
      <c r="X19" s="321">
        <v>100000</v>
      </c>
      <c r="Y19" s="321"/>
      <c r="Z19" s="321"/>
      <c r="AA19" s="321"/>
      <c r="AB19" s="320">
        <f t="shared" si="0"/>
        <v>100000</v>
      </c>
      <c r="AC19" s="316"/>
      <c r="AD19" s="316"/>
      <c r="AE19" s="316"/>
      <c r="AF19" s="316"/>
      <c r="AG19" s="298"/>
      <c r="AH19" s="295"/>
    </row>
    <row r="20" spans="1:34" ht="19.5" customHeight="1">
      <c r="A20" s="324" t="s">
        <v>622</v>
      </c>
      <c r="B20" s="321"/>
      <c r="C20" s="323"/>
      <c r="D20" s="321"/>
      <c r="E20" s="321"/>
      <c r="F20" s="321"/>
      <c r="G20" s="322"/>
      <c r="H20" s="321"/>
      <c r="I20" s="321"/>
      <c r="J20" s="321"/>
      <c r="K20" s="321"/>
      <c r="L20" s="321"/>
      <c r="M20" s="321"/>
      <c r="N20" s="321"/>
      <c r="O20" s="321">
        <v>60000</v>
      </c>
      <c r="P20" s="321">
        <v>50000</v>
      </c>
      <c r="Q20" s="321"/>
      <c r="R20" s="321"/>
      <c r="S20" s="321"/>
      <c r="T20" s="321"/>
      <c r="U20" s="321"/>
      <c r="V20" s="321"/>
      <c r="W20" s="321"/>
      <c r="X20" s="321"/>
      <c r="Y20" s="321"/>
      <c r="Z20" s="321"/>
      <c r="AA20" s="321"/>
      <c r="AB20" s="320">
        <f t="shared" si="0"/>
        <v>110000</v>
      </c>
      <c r="AC20" s="316"/>
      <c r="AD20" s="316"/>
      <c r="AE20" s="316"/>
      <c r="AF20" s="316"/>
      <c r="AG20" s="298"/>
      <c r="AH20" s="295"/>
    </row>
    <row r="21" spans="1:34" ht="18.75">
      <c r="A21" s="319" t="s">
        <v>619</v>
      </c>
      <c r="B21" s="317"/>
      <c r="C21" s="310"/>
      <c r="D21" s="317"/>
      <c r="E21" s="317"/>
      <c r="F21" s="317"/>
      <c r="G21" s="318"/>
      <c r="H21" s="317"/>
      <c r="I21" s="317"/>
      <c r="J21" s="317"/>
      <c r="K21" s="317"/>
      <c r="L21" s="317"/>
      <c r="M21" s="317"/>
      <c r="N21" s="317"/>
      <c r="O21" s="317"/>
      <c r="P21" s="317"/>
      <c r="Q21" s="317"/>
      <c r="R21" s="317"/>
      <c r="S21" s="317"/>
      <c r="T21" s="317"/>
      <c r="U21" s="317"/>
      <c r="V21" s="317"/>
      <c r="W21" s="317"/>
      <c r="X21" s="317"/>
      <c r="Y21" s="317"/>
      <c r="Z21" s="317"/>
      <c r="AA21" s="317">
        <v>265000</v>
      </c>
      <c r="AB21" s="320">
        <f t="shared" si="0"/>
        <v>265000</v>
      </c>
      <c r="AC21" s="316"/>
      <c r="AD21" s="316"/>
      <c r="AE21" s="316"/>
      <c r="AF21" s="316"/>
      <c r="AG21" s="298"/>
      <c r="AH21" s="295"/>
    </row>
    <row r="22" spans="1:34" ht="18.75" hidden="1">
      <c r="A22" s="311"/>
      <c r="B22" s="305"/>
      <c r="C22" s="310"/>
      <c r="D22" s="304"/>
      <c r="E22" s="304"/>
      <c r="F22" s="304"/>
      <c r="G22" s="312"/>
      <c r="H22" s="309"/>
      <c r="I22" s="309"/>
      <c r="J22" s="309"/>
      <c r="K22" s="309"/>
      <c r="L22" s="309"/>
      <c r="M22" s="309"/>
      <c r="N22" s="309"/>
      <c r="O22" s="309"/>
      <c r="P22" s="309"/>
      <c r="Q22" s="309"/>
      <c r="R22" s="309"/>
      <c r="S22" s="309"/>
      <c r="T22" s="309"/>
      <c r="U22" s="309"/>
      <c r="V22" s="309"/>
      <c r="W22" s="309"/>
      <c r="X22" s="309"/>
      <c r="Y22" s="309"/>
      <c r="Z22" s="309"/>
      <c r="AA22" s="309"/>
      <c r="AB22" s="320">
        <f t="shared" si="0"/>
        <v>0</v>
      </c>
      <c r="AC22" s="298"/>
      <c r="AD22" s="298"/>
      <c r="AE22" s="298"/>
      <c r="AF22" s="298"/>
      <c r="AG22" s="298"/>
      <c r="AH22" s="295"/>
    </row>
    <row r="23" spans="1:34" ht="18.75" hidden="1">
      <c r="A23" s="311"/>
      <c r="B23" s="305"/>
      <c r="C23" s="310"/>
      <c r="D23" s="304"/>
      <c r="E23" s="304"/>
      <c r="F23" s="304"/>
      <c r="G23" s="312"/>
      <c r="H23" s="309"/>
      <c r="I23" s="309"/>
      <c r="J23" s="309"/>
      <c r="K23" s="309"/>
      <c r="L23" s="309"/>
      <c r="M23" s="309"/>
      <c r="N23" s="309"/>
      <c r="O23" s="309"/>
      <c r="P23" s="309"/>
      <c r="Q23" s="309"/>
      <c r="R23" s="309"/>
      <c r="S23" s="309"/>
      <c r="T23" s="309"/>
      <c r="U23" s="309"/>
      <c r="V23" s="309"/>
      <c r="W23" s="309"/>
      <c r="X23" s="309"/>
      <c r="Y23" s="309"/>
      <c r="Z23" s="309"/>
      <c r="AA23" s="309"/>
      <c r="AB23" s="320">
        <f t="shared" si="0"/>
        <v>0</v>
      </c>
      <c r="AC23" s="298"/>
      <c r="AD23" s="298"/>
      <c r="AE23" s="298"/>
      <c r="AF23" s="298"/>
      <c r="AG23" s="298"/>
      <c r="AH23" s="295"/>
    </row>
    <row r="24" spans="1:34" ht="20.25" customHeight="1" hidden="1">
      <c r="A24" s="311"/>
      <c r="B24" s="305"/>
      <c r="C24" s="310"/>
      <c r="D24" s="304"/>
      <c r="E24" s="304"/>
      <c r="F24" s="304"/>
      <c r="G24" s="312"/>
      <c r="H24" s="309"/>
      <c r="I24" s="309"/>
      <c r="J24" s="309"/>
      <c r="K24" s="309"/>
      <c r="L24" s="309"/>
      <c r="M24" s="309"/>
      <c r="N24" s="309"/>
      <c r="O24" s="309"/>
      <c r="P24" s="309"/>
      <c r="Q24" s="309"/>
      <c r="R24" s="309"/>
      <c r="S24" s="309"/>
      <c r="T24" s="309"/>
      <c r="U24" s="309"/>
      <c r="V24" s="309"/>
      <c r="W24" s="309"/>
      <c r="X24" s="309"/>
      <c r="Y24" s="309"/>
      <c r="Z24" s="309"/>
      <c r="AA24" s="309"/>
      <c r="AB24" s="320">
        <f t="shared" si="0"/>
        <v>0</v>
      </c>
      <c r="AC24" s="298"/>
      <c r="AD24" s="298"/>
      <c r="AE24" s="298"/>
      <c r="AF24" s="298"/>
      <c r="AG24" s="298"/>
      <c r="AH24" s="295"/>
    </row>
    <row r="25" spans="1:34" ht="20.25" customHeight="1" hidden="1">
      <c r="A25" s="311"/>
      <c r="B25" s="305"/>
      <c r="C25" s="310"/>
      <c r="D25" s="304"/>
      <c r="E25" s="315"/>
      <c r="F25" s="315"/>
      <c r="G25" s="312"/>
      <c r="H25" s="309"/>
      <c r="I25" s="309"/>
      <c r="J25" s="309"/>
      <c r="K25" s="309"/>
      <c r="L25" s="309"/>
      <c r="M25" s="309"/>
      <c r="N25" s="309"/>
      <c r="O25" s="309"/>
      <c r="P25" s="309"/>
      <c r="Q25" s="309"/>
      <c r="R25" s="309"/>
      <c r="S25" s="309"/>
      <c r="T25" s="309"/>
      <c r="U25" s="309"/>
      <c r="V25" s="309"/>
      <c r="W25" s="309"/>
      <c r="X25" s="309"/>
      <c r="Y25" s="309"/>
      <c r="Z25" s="309"/>
      <c r="AA25" s="309"/>
      <c r="AB25" s="320">
        <f t="shared" si="0"/>
        <v>0</v>
      </c>
      <c r="AC25" s="298"/>
      <c r="AD25" s="298"/>
      <c r="AE25" s="298"/>
      <c r="AF25" s="298"/>
      <c r="AG25" s="298"/>
      <c r="AH25" s="295"/>
    </row>
    <row r="26" spans="1:34" ht="18.75" hidden="1">
      <c r="A26" s="314" t="s">
        <v>567</v>
      </c>
      <c r="B26" s="305"/>
      <c r="C26" s="310"/>
      <c r="D26" s="304"/>
      <c r="E26" s="304"/>
      <c r="F26" s="304"/>
      <c r="G26" s="305"/>
      <c r="H26" s="309"/>
      <c r="I26" s="309"/>
      <c r="J26" s="309"/>
      <c r="K26" s="309"/>
      <c r="L26" s="309"/>
      <c r="M26" s="309"/>
      <c r="N26" s="309"/>
      <c r="O26" s="309"/>
      <c r="P26" s="309"/>
      <c r="Q26" s="309"/>
      <c r="R26" s="309"/>
      <c r="S26" s="309"/>
      <c r="T26" s="309"/>
      <c r="U26" s="309"/>
      <c r="V26" s="309"/>
      <c r="W26" s="309"/>
      <c r="X26" s="309"/>
      <c r="Y26" s="309"/>
      <c r="Z26" s="309"/>
      <c r="AA26" s="309"/>
      <c r="AB26" s="320">
        <f t="shared" si="0"/>
        <v>0</v>
      </c>
      <c r="AC26" s="298"/>
      <c r="AD26" s="298"/>
      <c r="AE26" s="298"/>
      <c r="AF26" s="298"/>
      <c r="AG26" s="298"/>
      <c r="AH26" s="295"/>
    </row>
    <row r="27" spans="1:34" ht="18.75" hidden="1">
      <c r="A27" s="314" t="s">
        <v>566</v>
      </c>
      <c r="B27" s="305"/>
      <c r="C27" s="310"/>
      <c r="D27" s="304"/>
      <c r="E27" s="304"/>
      <c r="F27" s="304"/>
      <c r="G27" s="305"/>
      <c r="H27" s="309"/>
      <c r="I27" s="309"/>
      <c r="J27" s="309"/>
      <c r="K27" s="309"/>
      <c r="L27" s="309"/>
      <c r="M27" s="309"/>
      <c r="N27" s="309"/>
      <c r="O27" s="309"/>
      <c r="P27" s="309"/>
      <c r="Q27" s="309"/>
      <c r="R27" s="309"/>
      <c r="S27" s="309"/>
      <c r="T27" s="309"/>
      <c r="U27" s="309"/>
      <c r="V27" s="309"/>
      <c r="W27" s="309"/>
      <c r="X27" s="309"/>
      <c r="Y27" s="309"/>
      <c r="Z27" s="309"/>
      <c r="AA27" s="309"/>
      <c r="AB27" s="320">
        <f t="shared" si="0"/>
        <v>0</v>
      </c>
      <c r="AC27" s="298"/>
      <c r="AD27" s="298"/>
      <c r="AE27" s="298"/>
      <c r="AF27" s="298"/>
      <c r="AG27" s="298"/>
      <c r="AH27" s="295"/>
    </row>
    <row r="28" spans="1:34" ht="18.75">
      <c r="A28" s="319" t="s">
        <v>568</v>
      </c>
      <c r="B28" s="303"/>
      <c r="C28" s="313"/>
      <c r="D28" s="303"/>
      <c r="E28" s="303"/>
      <c r="F28" s="303"/>
      <c r="G28" s="302">
        <f>G13+G21+G22+G23+G24+G25</f>
        <v>0</v>
      </c>
      <c r="H28" s="305"/>
      <c r="I28" s="305"/>
      <c r="J28" s="305"/>
      <c r="K28" s="305"/>
      <c r="L28" s="305"/>
      <c r="M28" s="305"/>
      <c r="N28" s="305"/>
      <c r="O28" s="305"/>
      <c r="P28" s="305"/>
      <c r="Q28" s="305"/>
      <c r="R28" s="305"/>
      <c r="S28" s="305">
        <v>140000</v>
      </c>
      <c r="T28" s="305"/>
      <c r="U28" s="305"/>
      <c r="V28" s="305"/>
      <c r="W28" s="305"/>
      <c r="X28" s="305"/>
      <c r="Y28" s="305"/>
      <c r="Z28" s="305"/>
      <c r="AA28" s="305"/>
      <c r="AB28" s="320">
        <f t="shared" si="0"/>
        <v>140000</v>
      </c>
      <c r="AC28" s="307"/>
      <c r="AD28" s="307"/>
      <c r="AE28" s="307"/>
      <c r="AF28" s="307"/>
      <c r="AG28" s="307"/>
      <c r="AH28" s="295"/>
    </row>
    <row r="29" spans="1:34" ht="20.25" customHeight="1">
      <c r="A29" s="354" t="s">
        <v>621</v>
      </c>
      <c r="B29" s="305"/>
      <c r="C29" s="310"/>
      <c r="D29" s="304"/>
      <c r="E29" s="304"/>
      <c r="F29" s="304"/>
      <c r="G29" s="312"/>
      <c r="H29" s="309"/>
      <c r="I29" s="309"/>
      <c r="J29" s="309"/>
      <c r="K29" s="309"/>
      <c r="L29" s="309"/>
      <c r="M29" s="305">
        <v>150000</v>
      </c>
      <c r="N29" s="305">
        <v>69000</v>
      </c>
      <c r="O29" s="309"/>
      <c r="P29" s="309"/>
      <c r="Q29" s="309"/>
      <c r="R29" s="309"/>
      <c r="S29" s="309"/>
      <c r="T29" s="309"/>
      <c r="U29" s="309"/>
      <c r="V29" s="309"/>
      <c r="W29" s="309"/>
      <c r="X29" s="309"/>
      <c r="Y29" s="309"/>
      <c r="Z29" s="309"/>
      <c r="AA29" s="309"/>
      <c r="AB29" s="320">
        <f t="shared" si="0"/>
        <v>219000</v>
      </c>
      <c r="AC29" s="298"/>
      <c r="AD29" s="298"/>
      <c r="AE29" s="298"/>
      <c r="AF29" s="298"/>
      <c r="AG29" s="298"/>
      <c r="AH29" s="295"/>
    </row>
    <row r="30" spans="1:34" ht="19.5" thickBot="1">
      <c r="A30" s="355" t="s">
        <v>565</v>
      </c>
      <c r="B30" s="356"/>
      <c r="C30" s="357"/>
      <c r="D30" s="358"/>
      <c r="E30" s="358"/>
      <c r="F30" s="358"/>
      <c r="G30" s="359"/>
      <c r="H30" s="360"/>
      <c r="I30" s="360"/>
      <c r="J30" s="360"/>
      <c r="K30" s="360"/>
      <c r="L30" s="360"/>
      <c r="M30" s="360"/>
      <c r="N30" s="360"/>
      <c r="O30" s="360"/>
      <c r="P30" s="360"/>
      <c r="Q30" s="360"/>
      <c r="R30" s="360"/>
      <c r="S30" s="360"/>
      <c r="T30" s="360"/>
      <c r="U30" s="360"/>
      <c r="V30" s="360"/>
      <c r="W30" s="360"/>
      <c r="X30" s="360"/>
      <c r="Y30" s="360"/>
      <c r="Z30" s="356">
        <v>650000</v>
      </c>
      <c r="AA30" s="360"/>
      <c r="AB30" s="361">
        <f t="shared" si="0"/>
        <v>650000</v>
      </c>
      <c r="AC30" s="298"/>
      <c r="AD30" s="298"/>
      <c r="AE30" s="298"/>
      <c r="AF30" s="298"/>
      <c r="AG30" s="298"/>
      <c r="AH30" s="295"/>
    </row>
    <row r="31" spans="1:34" ht="19.5" thickBot="1">
      <c r="A31" s="366" t="s">
        <v>620</v>
      </c>
      <c r="B31" s="367">
        <v>0</v>
      </c>
      <c r="C31" s="368"/>
      <c r="D31" s="367">
        <v>0</v>
      </c>
      <c r="E31" s="367">
        <v>0</v>
      </c>
      <c r="F31" s="367"/>
      <c r="G31" s="369">
        <f>G30+G29</f>
        <v>0</v>
      </c>
      <c r="H31" s="370"/>
      <c r="I31" s="370"/>
      <c r="J31" s="370">
        <f>J13+J14+J15+J16+J17+J18+J19+J20+J21+J28+J29+J30</f>
        <v>0</v>
      </c>
      <c r="K31" s="370">
        <f aca="true" t="shared" si="1" ref="K31:AA31">K13+K14+K15+K16+K17+K18+K19+K20+K21+K28+K29+K30</f>
        <v>0</v>
      </c>
      <c r="L31" s="370">
        <f t="shared" si="1"/>
        <v>200000</v>
      </c>
      <c r="M31" s="370">
        <f t="shared" si="1"/>
        <v>150000</v>
      </c>
      <c r="N31" s="370">
        <f t="shared" si="1"/>
        <v>69000</v>
      </c>
      <c r="O31" s="370">
        <f t="shared" si="1"/>
        <v>60000</v>
      </c>
      <c r="P31" s="370">
        <f t="shared" si="1"/>
        <v>50000</v>
      </c>
      <c r="Q31" s="370">
        <f t="shared" si="1"/>
        <v>300000</v>
      </c>
      <c r="R31" s="370">
        <f t="shared" si="1"/>
        <v>150000</v>
      </c>
      <c r="S31" s="370">
        <f t="shared" si="1"/>
        <v>140000</v>
      </c>
      <c r="T31" s="370">
        <f t="shared" si="1"/>
        <v>0</v>
      </c>
      <c r="U31" s="370">
        <f t="shared" si="1"/>
        <v>78960</v>
      </c>
      <c r="V31" s="370">
        <f t="shared" si="1"/>
        <v>182450</v>
      </c>
      <c r="W31" s="370">
        <f t="shared" si="1"/>
        <v>89000</v>
      </c>
      <c r="X31" s="370">
        <f t="shared" si="1"/>
        <v>100000</v>
      </c>
      <c r="Y31" s="370">
        <f t="shared" si="1"/>
        <v>100000</v>
      </c>
      <c r="Z31" s="370">
        <f t="shared" si="1"/>
        <v>650000</v>
      </c>
      <c r="AA31" s="370">
        <f t="shared" si="1"/>
        <v>265000</v>
      </c>
      <c r="AB31" s="371">
        <f>AB13+AB14+AB15+AB16+AB17+AB18+AB19+AB20+AB21+AB28+AB29+AB30</f>
        <v>2584410</v>
      </c>
      <c r="AC31" s="307"/>
      <c r="AD31" s="307"/>
      <c r="AE31" s="307"/>
      <c r="AF31" s="307"/>
      <c r="AG31" s="307"/>
      <c r="AH31" s="295"/>
    </row>
    <row r="32" spans="1:34" ht="18.75">
      <c r="A32" s="362" t="s">
        <v>587</v>
      </c>
      <c r="B32" s="363"/>
      <c r="C32" s="341"/>
      <c r="D32" s="363"/>
      <c r="E32" s="363"/>
      <c r="F32" s="363"/>
      <c r="G32" s="364"/>
      <c r="H32" s="365">
        <v>2010100</v>
      </c>
      <c r="I32" s="365">
        <f>H32</f>
        <v>2010100</v>
      </c>
      <c r="J32" s="365"/>
      <c r="K32" s="365"/>
      <c r="L32" s="365"/>
      <c r="M32" s="365"/>
      <c r="N32" s="365"/>
      <c r="O32" s="365"/>
      <c r="P32" s="365"/>
      <c r="Q32" s="365"/>
      <c r="R32" s="365"/>
      <c r="S32" s="365"/>
      <c r="T32" s="365"/>
      <c r="U32" s="365"/>
      <c r="V32" s="365"/>
      <c r="W32" s="365"/>
      <c r="X32" s="365"/>
      <c r="Y32" s="365"/>
      <c r="Z32" s="365"/>
      <c r="AA32" s="365"/>
      <c r="AB32" s="364">
        <f>J32+K32+L32+M32+N32+O32+P32+Q32+R32+S32+T32+U32+V32+W32+X32+Y32+Z32+AA32</f>
        <v>0</v>
      </c>
      <c r="AC32" s="307"/>
      <c r="AD32" s="307"/>
      <c r="AE32" s="307"/>
      <c r="AF32" s="307"/>
      <c r="AG32" s="307"/>
      <c r="AH32" s="295"/>
    </row>
    <row r="33" spans="1:34" ht="18.75">
      <c r="A33" s="306" t="s">
        <v>564</v>
      </c>
      <c r="B33" s="303"/>
      <c r="C33" s="308"/>
      <c r="D33" s="303"/>
      <c r="E33" s="303"/>
      <c r="F33" s="85"/>
      <c r="G33" s="302"/>
      <c r="H33" s="85"/>
      <c r="I33" s="85"/>
      <c r="J33" s="85"/>
      <c r="K33" s="85">
        <v>950000</v>
      </c>
      <c r="L33" s="85"/>
      <c r="M33" s="85"/>
      <c r="N33" s="85"/>
      <c r="O33" s="85"/>
      <c r="P33" s="85"/>
      <c r="Q33" s="85"/>
      <c r="R33" s="85"/>
      <c r="S33" s="85"/>
      <c r="T33" s="85">
        <v>450000</v>
      </c>
      <c r="U33" s="85"/>
      <c r="V33" s="85"/>
      <c r="W33" s="85"/>
      <c r="X33" s="85"/>
      <c r="Y33" s="85"/>
      <c r="Z33" s="85"/>
      <c r="AA33" s="85"/>
      <c r="AB33" s="302">
        <f>J33+K33+L33+M33+N33+O33+P33+Q33+R33+S33+T33+U33+V33+W33+Y33+Z33+AA33</f>
        <v>1400000</v>
      </c>
      <c r="AC33" s="307"/>
      <c r="AD33" s="307"/>
      <c r="AE33" s="307"/>
      <c r="AF33" s="307"/>
      <c r="AG33" s="307"/>
      <c r="AH33" s="295"/>
    </row>
    <row r="34" spans="1:34" ht="19.5" thickBot="1">
      <c r="A34" s="383" t="s">
        <v>563</v>
      </c>
      <c r="B34" s="356"/>
      <c r="C34" s="358"/>
      <c r="D34" s="356"/>
      <c r="E34" s="356"/>
      <c r="F34" s="356"/>
      <c r="G34" s="356"/>
      <c r="H34" s="384"/>
      <c r="I34" s="384"/>
      <c r="J34" s="384">
        <v>1000000</v>
      </c>
      <c r="K34" s="384"/>
      <c r="L34" s="384"/>
      <c r="M34" s="384"/>
      <c r="N34" s="384"/>
      <c r="O34" s="384"/>
      <c r="P34" s="384"/>
      <c r="Q34" s="384"/>
      <c r="R34" s="384"/>
      <c r="S34" s="384"/>
      <c r="T34" s="384"/>
      <c r="U34" s="384"/>
      <c r="V34" s="384"/>
      <c r="W34" s="384"/>
      <c r="X34" s="384"/>
      <c r="Y34" s="384"/>
      <c r="Z34" s="384"/>
      <c r="AA34" s="384"/>
      <c r="AB34" s="385">
        <f>J34+K34+L34+M34+N34+O34+P34+Q34+R34+S34+T34+U34+V34+W34+X34+Y34+Z34+AA34</f>
        <v>1000000</v>
      </c>
      <c r="AC34" s="298"/>
      <c r="AD34" s="298"/>
      <c r="AE34" s="298"/>
      <c r="AF34" s="298"/>
      <c r="AG34" s="298"/>
      <c r="AH34" s="295"/>
    </row>
    <row r="35" spans="1:34" ht="20.25" thickBot="1">
      <c r="A35" s="386" t="s">
        <v>7</v>
      </c>
      <c r="B35" s="367">
        <v>0</v>
      </c>
      <c r="C35" s="387"/>
      <c r="D35" s="367">
        <v>0</v>
      </c>
      <c r="E35" s="367">
        <v>0</v>
      </c>
      <c r="F35" s="369">
        <f>F28+F31+F33+F34</f>
        <v>0</v>
      </c>
      <c r="G35" s="369">
        <f>G28+G31+G33+G34</f>
        <v>0</v>
      </c>
      <c r="H35" s="369">
        <f>H32+H33+H34</f>
        <v>2010100</v>
      </c>
      <c r="I35" s="369">
        <f>I32+I33+I34</f>
        <v>2010100</v>
      </c>
      <c r="J35" s="369">
        <f>J31+J32+J33+J34</f>
        <v>1000000</v>
      </c>
      <c r="K35" s="369">
        <f aca="true" t="shared" si="2" ref="K35:AA35">K31+K32+K33+K34</f>
        <v>950000</v>
      </c>
      <c r="L35" s="369">
        <f t="shared" si="2"/>
        <v>200000</v>
      </c>
      <c r="M35" s="369">
        <f t="shared" si="2"/>
        <v>150000</v>
      </c>
      <c r="N35" s="369">
        <f t="shared" si="2"/>
        <v>69000</v>
      </c>
      <c r="O35" s="369">
        <f t="shared" si="2"/>
        <v>60000</v>
      </c>
      <c r="P35" s="369">
        <f t="shared" si="2"/>
        <v>50000</v>
      </c>
      <c r="Q35" s="369">
        <f t="shared" si="2"/>
        <v>300000</v>
      </c>
      <c r="R35" s="369">
        <f t="shared" si="2"/>
        <v>150000</v>
      </c>
      <c r="S35" s="369">
        <f t="shared" si="2"/>
        <v>140000</v>
      </c>
      <c r="T35" s="369">
        <f t="shared" si="2"/>
        <v>450000</v>
      </c>
      <c r="U35" s="369">
        <f t="shared" si="2"/>
        <v>78960</v>
      </c>
      <c r="V35" s="369">
        <f t="shared" si="2"/>
        <v>182450</v>
      </c>
      <c r="W35" s="369">
        <f t="shared" si="2"/>
        <v>89000</v>
      </c>
      <c r="X35" s="369">
        <f t="shared" si="2"/>
        <v>100000</v>
      </c>
      <c r="Y35" s="369">
        <f t="shared" si="2"/>
        <v>100000</v>
      </c>
      <c r="Z35" s="369">
        <f t="shared" si="2"/>
        <v>650000</v>
      </c>
      <c r="AA35" s="369">
        <f t="shared" si="2"/>
        <v>265000</v>
      </c>
      <c r="AB35" s="371">
        <f>AB31+AB33+AB34</f>
        <v>4984410</v>
      </c>
      <c r="AC35" s="301"/>
      <c r="AD35" s="301"/>
      <c r="AE35" s="301"/>
      <c r="AF35" s="301"/>
      <c r="AG35" s="298"/>
      <c r="AH35" s="295"/>
    </row>
    <row r="36" spans="1:34" ht="23.25">
      <c r="A36" s="300"/>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299"/>
      <c r="AC36" s="298"/>
      <c r="AD36" s="298"/>
      <c r="AE36" s="298"/>
      <c r="AF36" s="298"/>
      <c r="AG36" s="298"/>
      <c r="AH36" s="295"/>
    </row>
    <row r="37" spans="1:34" ht="18.75">
      <c r="A37" s="611"/>
      <c r="B37" s="611"/>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298"/>
      <c r="AH37" s="295"/>
    </row>
    <row r="38" spans="1:34" ht="18.75">
      <c r="A38" s="611"/>
      <c r="B38" s="611"/>
      <c r="C38" s="611"/>
      <c r="D38" s="611"/>
      <c r="E38" s="611"/>
      <c r="F38" s="611"/>
      <c r="G38" s="611"/>
      <c r="H38" s="611"/>
      <c r="I38" s="297"/>
      <c r="J38" s="297"/>
      <c r="K38" s="297"/>
      <c r="L38" s="297"/>
      <c r="M38" s="297"/>
      <c r="N38" s="297"/>
      <c r="O38" s="297"/>
      <c r="P38" s="297"/>
      <c r="Q38" s="297"/>
      <c r="R38" s="297"/>
      <c r="S38" s="297"/>
      <c r="T38" s="297"/>
      <c r="U38" s="297"/>
      <c r="V38" s="297"/>
      <c r="W38" s="297"/>
      <c r="X38" s="297"/>
      <c r="Y38" s="297"/>
      <c r="Z38" s="297"/>
      <c r="AA38" s="297"/>
      <c r="AB38" s="296"/>
      <c r="AC38" s="295"/>
      <c r="AD38" s="295"/>
      <c r="AE38" s="295"/>
      <c r="AF38" s="295"/>
      <c r="AG38" s="295"/>
      <c r="AH38" s="295"/>
    </row>
    <row r="39" spans="1:34" ht="12.75">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5"/>
      <c r="AD39" s="295"/>
      <c r="AE39" s="295"/>
      <c r="AF39" s="295"/>
      <c r="AG39" s="295"/>
      <c r="AH39" s="295"/>
    </row>
    <row r="40" spans="1:34" ht="12.75">
      <c r="A40" s="618"/>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295"/>
      <c r="AF40" s="295"/>
      <c r="AG40" s="295"/>
      <c r="AH40" s="295"/>
    </row>
    <row r="41" spans="1:34" ht="12.75">
      <c r="A41" s="618"/>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295"/>
      <c r="AF41" s="295"/>
      <c r="AG41" s="295"/>
      <c r="AH41" s="295"/>
    </row>
  </sheetData>
  <sheetProtection/>
  <mergeCells count="22">
    <mergeCell ref="A3:AF3"/>
    <mergeCell ref="F6:AB6"/>
    <mergeCell ref="U10:AA10"/>
    <mergeCell ref="H9:I9"/>
    <mergeCell ref="G1:AD1"/>
    <mergeCell ref="H2:AC2"/>
    <mergeCell ref="J8:AA8"/>
    <mergeCell ref="AB8:AB11"/>
    <mergeCell ref="G9:G10"/>
    <mergeCell ref="A4:AF4"/>
    <mergeCell ref="AF9:AF11"/>
    <mergeCell ref="J7:AB7"/>
    <mergeCell ref="A37:AF37"/>
    <mergeCell ref="I10:I11"/>
    <mergeCell ref="K9:AA9"/>
    <mergeCell ref="L10:R10"/>
    <mergeCell ref="A38:H38"/>
    <mergeCell ref="A40:AD41"/>
    <mergeCell ref="A6:A11"/>
    <mergeCell ref="F9:F10"/>
    <mergeCell ref="H8:I8"/>
    <mergeCell ref="H7:I7"/>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B50"/>
  <sheetViews>
    <sheetView view="pageBreakPreview" zoomScale="75" zoomScaleSheetLayoutView="75" zoomScalePageLayoutView="0" workbookViewId="0" topLeftCell="A1">
      <selection activeCell="A49" sqref="A49:U50"/>
    </sheetView>
  </sheetViews>
  <sheetFormatPr defaultColWidth="9.33203125" defaultRowHeight="12.75"/>
  <cols>
    <col min="1" max="1" width="61" style="0" customWidth="1"/>
    <col min="2" max="5" width="9.33203125" style="0" hidden="1" customWidth="1"/>
    <col min="6" max="6" width="18.83203125" style="0" hidden="1" customWidth="1"/>
    <col min="7" max="7" width="22.16015625" style="0" hidden="1" customWidth="1"/>
    <col min="8" max="9" width="22.16015625" style="0" customWidth="1"/>
    <col min="10" max="10" width="37.5" style="0" customWidth="1"/>
    <col min="11" max="11" width="4.16015625" style="0" hidden="1" customWidth="1"/>
    <col min="12" max="12" width="0.1640625" style="0" customWidth="1"/>
    <col min="13" max="13" width="37.33203125" style="0" hidden="1" customWidth="1"/>
    <col min="14" max="14" width="38" style="0" customWidth="1"/>
    <col min="15" max="16" width="38" style="0" hidden="1" customWidth="1"/>
    <col min="17" max="17" width="38" style="0" customWidth="1"/>
    <col min="18" max="18" width="38" style="0" hidden="1" customWidth="1"/>
    <col min="19" max="19" width="19.66015625" style="0" customWidth="1"/>
    <col min="20" max="22" width="9.33203125" style="195" customWidth="1"/>
    <col min="23" max="23" width="17.83203125" style="195" customWidth="1"/>
    <col min="24" max="27" width="9.33203125" style="195" customWidth="1"/>
  </cols>
  <sheetData>
    <row r="1" spans="7:21" ht="63" customHeight="1">
      <c r="G1" s="634" t="s">
        <v>715</v>
      </c>
      <c r="H1" s="634"/>
      <c r="I1" s="634"/>
      <c r="J1" s="662"/>
      <c r="K1" s="662"/>
      <c r="L1" s="662"/>
      <c r="M1" s="662"/>
      <c r="N1" s="662"/>
      <c r="O1" s="662"/>
      <c r="P1" s="662"/>
      <c r="Q1" s="662"/>
      <c r="R1" s="662"/>
      <c r="S1" s="662"/>
      <c r="T1" s="662"/>
      <c r="U1" s="662"/>
    </row>
    <row r="2" spans="1:25" ht="13.5" customHeight="1">
      <c r="A2" s="300"/>
      <c r="B2" s="300"/>
      <c r="C2" s="300"/>
      <c r="D2" s="300"/>
      <c r="E2" s="300"/>
      <c r="F2" s="300"/>
      <c r="G2" s="300"/>
      <c r="H2" s="300"/>
      <c r="I2" s="300"/>
      <c r="J2" s="634"/>
      <c r="K2" s="634"/>
      <c r="L2" s="634"/>
      <c r="M2" s="634"/>
      <c r="N2" s="634"/>
      <c r="O2" s="634"/>
      <c r="P2" s="634"/>
      <c r="Q2" s="634"/>
      <c r="R2" s="634"/>
      <c r="S2" s="634"/>
      <c r="T2" s="634"/>
      <c r="U2" s="295"/>
      <c r="V2" s="295"/>
      <c r="W2" s="295"/>
      <c r="X2" s="295"/>
      <c r="Y2" s="295"/>
    </row>
    <row r="3" spans="1:25" ht="45.75" customHeight="1">
      <c r="A3" s="644" t="s">
        <v>585</v>
      </c>
      <c r="B3" s="645"/>
      <c r="C3" s="645"/>
      <c r="D3" s="645"/>
      <c r="E3" s="645"/>
      <c r="F3" s="645"/>
      <c r="G3" s="645"/>
      <c r="H3" s="645"/>
      <c r="I3" s="645"/>
      <c r="J3" s="645"/>
      <c r="K3" s="645"/>
      <c r="L3" s="645"/>
      <c r="M3" s="645"/>
      <c r="N3" s="645"/>
      <c r="O3" s="645"/>
      <c r="P3" s="645"/>
      <c r="Q3" s="645"/>
      <c r="R3" s="645"/>
      <c r="S3" s="645"/>
      <c r="T3" s="645"/>
      <c r="U3" s="645"/>
      <c r="V3" s="645"/>
      <c r="W3" s="645"/>
      <c r="X3" s="345"/>
      <c r="Y3" s="345"/>
    </row>
    <row r="4" spans="1:25" ht="9" customHeight="1">
      <c r="A4" s="642"/>
      <c r="B4" s="642"/>
      <c r="C4" s="642"/>
      <c r="D4" s="642"/>
      <c r="E4" s="642"/>
      <c r="F4" s="642"/>
      <c r="G4" s="642"/>
      <c r="H4" s="642"/>
      <c r="I4" s="642"/>
      <c r="J4" s="642"/>
      <c r="K4" s="642"/>
      <c r="L4" s="642"/>
      <c r="M4" s="642"/>
      <c r="N4" s="642"/>
      <c r="O4" s="642"/>
      <c r="P4" s="642"/>
      <c r="Q4" s="642"/>
      <c r="R4" s="642"/>
      <c r="S4" s="642"/>
      <c r="T4" s="642"/>
      <c r="U4" s="642"/>
      <c r="V4" s="642"/>
      <c r="W4" s="642"/>
      <c r="X4" s="344"/>
      <c r="Y4" s="344"/>
    </row>
    <row r="5" spans="1:25" ht="18.75" thickBot="1">
      <c r="A5" s="460"/>
      <c r="B5" s="299"/>
      <c r="C5" s="299"/>
      <c r="D5" s="299"/>
      <c r="E5" s="299"/>
      <c r="F5" s="299"/>
      <c r="G5" s="299"/>
      <c r="H5" s="299"/>
      <c r="I5" s="299"/>
      <c r="J5" s="299"/>
      <c r="K5" s="299"/>
      <c r="L5" s="299"/>
      <c r="M5" s="299"/>
      <c r="N5" s="299"/>
      <c r="O5" s="299"/>
      <c r="P5" s="299"/>
      <c r="Q5" s="299"/>
      <c r="R5" s="299"/>
      <c r="S5" s="299" t="s">
        <v>12</v>
      </c>
      <c r="T5" s="298"/>
      <c r="U5" s="298"/>
      <c r="V5" s="298"/>
      <c r="W5" s="298"/>
      <c r="X5" s="298"/>
      <c r="Y5" s="295"/>
    </row>
    <row r="6" spans="1:25" ht="19.5" hidden="1" thickBot="1">
      <c r="A6" s="619" t="s">
        <v>584</v>
      </c>
      <c r="B6" s="377"/>
      <c r="C6" s="343"/>
      <c r="D6" s="343"/>
      <c r="E6" s="343"/>
      <c r="F6" s="646"/>
      <c r="G6" s="647"/>
      <c r="H6" s="648"/>
      <c r="I6" s="648"/>
      <c r="J6" s="648"/>
      <c r="K6" s="648"/>
      <c r="L6" s="648"/>
      <c r="M6" s="648"/>
      <c r="N6" s="648"/>
      <c r="O6" s="648"/>
      <c r="P6" s="648"/>
      <c r="Q6" s="648"/>
      <c r="R6" s="648"/>
      <c r="S6" s="649"/>
      <c r="T6" s="338"/>
      <c r="U6" s="338"/>
      <c r="V6" s="338"/>
      <c r="W6" s="338"/>
      <c r="X6" s="298"/>
      <c r="Y6" s="295"/>
    </row>
    <row r="7" spans="1:25" ht="40.5" customHeight="1" thickBot="1">
      <c r="A7" s="620"/>
      <c r="B7" s="378"/>
      <c r="C7" s="342"/>
      <c r="D7" s="342"/>
      <c r="E7" s="342"/>
      <c r="F7" s="341"/>
      <c r="G7" s="347" t="s">
        <v>582</v>
      </c>
      <c r="H7" s="655" t="s">
        <v>679</v>
      </c>
      <c r="I7" s="656"/>
      <c r="J7" s="659" t="s">
        <v>109</v>
      </c>
      <c r="K7" s="627" t="s">
        <v>583</v>
      </c>
      <c r="L7" s="664"/>
      <c r="M7" s="664"/>
      <c r="N7" s="664"/>
      <c r="O7" s="664"/>
      <c r="P7" s="664"/>
      <c r="Q7" s="664"/>
      <c r="R7" s="664"/>
      <c r="S7" s="665"/>
      <c r="T7" s="338"/>
      <c r="U7" s="338"/>
      <c r="V7" s="338"/>
      <c r="W7" s="338"/>
      <c r="X7" s="298"/>
      <c r="Y7" s="295"/>
    </row>
    <row r="8" spans="1:158" ht="52.5" customHeight="1" thickBot="1">
      <c r="A8" s="621"/>
      <c r="B8" s="381"/>
      <c r="C8" s="335"/>
      <c r="D8" s="335"/>
      <c r="E8" s="335"/>
      <c r="F8" s="334"/>
      <c r="G8" s="333"/>
      <c r="H8" s="657"/>
      <c r="I8" s="658"/>
      <c r="J8" s="660"/>
      <c r="K8" s="454" t="s">
        <v>659</v>
      </c>
      <c r="L8" s="454"/>
      <c r="M8" s="454" t="s">
        <v>666</v>
      </c>
      <c r="N8" s="650" t="s">
        <v>662</v>
      </c>
      <c r="O8" s="651"/>
      <c r="P8" s="651"/>
      <c r="Q8" s="651"/>
      <c r="R8" s="652"/>
      <c r="S8" s="653" t="s">
        <v>109</v>
      </c>
      <c r="T8" s="316"/>
      <c r="U8" s="316"/>
      <c r="V8" s="316"/>
      <c r="W8" s="643"/>
      <c r="X8" s="298"/>
      <c r="Y8" s="2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c r="DD8" s="195"/>
      <c r="DE8" s="195"/>
      <c r="DF8" s="195"/>
      <c r="DG8" s="195"/>
      <c r="DH8" s="195"/>
      <c r="DI8" s="195"/>
      <c r="DJ8" s="195"/>
      <c r="DK8" s="195"/>
      <c r="DL8" s="195"/>
      <c r="DM8" s="195"/>
      <c r="DN8" s="195"/>
      <c r="DO8" s="195"/>
      <c r="DP8" s="195"/>
      <c r="DQ8" s="195"/>
      <c r="DR8" s="195"/>
      <c r="DS8" s="195"/>
      <c r="DT8" s="195"/>
      <c r="DU8" s="195"/>
      <c r="DV8" s="195"/>
      <c r="DW8" s="195"/>
      <c r="DX8" s="195"/>
      <c r="DY8" s="195"/>
      <c r="DZ8" s="195"/>
      <c r="EA8" s="195"/>
      <c r="EB8" s="195"/>
      <c r="EC8" s="195"/>
      <c r="ED8" s="195"/>
      <c r="EE8" s="195"/>
      <c r="EF8" s="195"/>
      <c r="EG8" s="195"/>
      <c r="EH8" s="195"/>
      <c r="EI8" s="195"/>
      <c r="EJ8" s="195"/>
      <c r="EK8" s="195"/>
      <c r="EL8" s="195"/>
      <c r="EM8" s="195"/>
      <c r="EN8" s="195"/>
      <c r="EO8" s="195"/>
      <c r="EP8" s="195"/>
      <c r="EQ8" s="195"/>
      <c r="ER8" s="195"/>
      <c r="ES8" s="195"/>
      <c r="ET8" s="195"/>
      <c r="EU8" s="195"/>
      <c r="EV8" s="195"/>
      <c r="EW8" s="195"/>
      <c r="EX8" s="195"/>
      <c r="EY8" s="195"/>
      <c r="EZ8" s="195"/>
      <c r="FA8" s="195"/>
      <c r="FB8" s="195"/>
    </row>
    <row r="9" spans="1:158" ht="100.5" customHeight="1" thickBot="1">
      <c r="A9" s="663"/>
      <c r="B9" s="514"/>
      <c r="C9" s="515"/>
      <c r="D9" s="515"/>
      <c r="E9" s="515"/>
      <c r="F9" s="516"/>
      <c r="G9" s="517"/>
      <c r="H9" s="395" t="s">
        <v>551</v>
      </c>
      <c r="I9" s="521" t="s">
        <v>649</v>
      </c>
      <c r="J9" s="661"/>
      <c r="K9" s="456" t="s">
        <v>660</v>
      </c>
      <c r="L9" s="456"/>
      <c r="M9" s="456" t="s">
        <v>663</v>
      </c>
      <c r="N9" s="512" t="s">
        <v>661</v>
      </c>
      <c r="O9" s="512" t="s">
        <v>664</v>
      </c>
      <c r="P9" s="512" t="s">
        <v>665</v>
      </c>
      <c r="Q9" s="513" t="s">
        <v>661</v>
      </c>
      <c r="R9" s="456" t="s">
        <v>660</v>
      </c>
      <c r="S9" s="654"/>
      <c r="T9" s="316"/>
      <c r="U9" s="316"/>
      <c r="V9" s="316"/>
      <c r="W9" s="643"/>
      <c r="X9" s="298"/>
      <c r="Y9" s="2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c r="DL9" s="195"/>
      <c r="DM9" s="195"/>
      <c r="DN9" s="195"/>
      <c r="DO9" s="195"/>
      <c r="DP9" s="195"/>
      <c r="DQ9" s="195"/>
      <c r="DR9" s="195"/>
      <c r="DS9" s="195"/>
      <c r="DT9" s="195"/>
      <c r="DU9" s="195"/>
      <c r="DV9" s="195"/>
      <c r="DW9" s="195"/>
      <c r="DX9" s="195"/>
      <c r="DY9" s="195"/>
      <c r="DZ9" s="195"/>
      <c r="EA9" s="195"/>
      <c r="EB9" s="195"/>
      <c r="EC9" s="195"/>
      <c r="ED9" s="195"/>
      <c r="EE9" s="195"/>
      <c r="EF9" s="195"/>
      <c r="EG9" s="195"/>
      <c r="EH9" s="195"/>
      <c r="EI9" s="195"/>
      <c r="EJ9" s="195"/>
      <c r="EK9" s="195"/>
      <c r="EL9" s="195"/>
      <c r="EM9" s="195"/>
      <c r="EN9" s="195"/>
      <c r="EO9" s="195"/>
      <c r="EP9" s="195"/>
      <c r="EQ9" s="195"/>
      <c r="ER9" s="195"/>
      <c r="ES9" s="195"/>
      <c r="ET9" s="195"/>
      <c r="EU9" s="195"/>
      <c r="EV9" s="195"/>
      <c r="EW9" s="195"/>
      <c r="EX9" s="195"/>
      <c r="EY9" s="195"/>
      <c r="EZ9" s="195"/>
      <c r="FA9" s="195"/>
      <c r="FB9" s="195"/>
    </row>
    <row r="10" spans="1:158" s="223" customFormat="1" ht="15" customHeight="1" thickBot="1">
      <c r="A10" s="329"/>
      <c r="B10" s="327"/>
      <c r="C10" s="328"/>
      <c r="D10" s="327"/>
      <c r="E10" s="327"/>
      <c r="F10" s="326" t="s">
        <v>575</v>
      </c>
      <c r="G10" s="326" t="s">
        <v>574</v>
      </c>
      <c r="H10" s="326" t="s">
        <v>680</v>
      </c>
      <c r="I10" s="326" t="s">
        <v>650</v>
      </c>
      <c r="J10" s="326"/>
      <c r="K10" s="326" t="s">
        <v>573</v>
      </c>
      <c r="L10" s="326"/>
      <c r="M10" s="326" t="s">
        <v>599</v>
      </c>
      <c r="N10" s="326" t="s">
        <v>570</v>
      </c>
      <c r="O10" s="326" t="s">
        <v>571</v>
      </c>
      <c r="P10" s="326" t="s">
        <v>570</v>
      </c>
      <c r="Q10" s="326" t="s">
        <v>574</v>
      </c>
      <c r="R10" s="511" t="s">
        <v>573</v>
      </c>
      <c r="S10" s="325"/>
      <c r="T10" s="316"/>
      <c r="U10" s="316"/>
      <c r="V10" s="316"/>
      <c r="W10" s="316"/>
      <c r="X10" s="298"/>
      <c r="Y10" s="2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c r="DY10" s="195"/>
      <c r="DZ10" s="195"/>
      <c r="EA10" s="195"/>
      <c r="EB10" s="195"/>
      <c r="EC10" s="195"/>
      <c r="ED10" s="195"/>
      <c r="EE10" s="195"/>
      <c r="EF10" s="195"/>
      <c r="EG10" s="195"/>
      <c r="EH10" s="195"/>
      <c r="EI10" s="195"/>
      <c r="EJ10" s="195"/>
      <c r="EK10" s="195"/>
      <c r="EL10" s="195"/>
      <c r="EM10" s="195"/>
      <c r="EN10" s="195"/>
      <c r="EO10" s="195"/>
      <c r="EP10" s="195"/>
      <c r="EQ10" s="195"/>
      <c r="ER10" s="195"/>
      <c r="ES10" s="195"/>
      <c r="ET10" s="195"/>
      <c r="EU10" s="195"/>
      <c r="EV10" s="195"/>
      <c r="EW10" s="195"/>
      <c r="EX10" s="195"/>
      <c r="EY10" s="195"/>
      <c r="EZ10" s="195"/>
      <c r="FA10" s="195"/>
      <c r="FB10" s="195"/>
    </row>
    <row r="11" spans="1:25" s="195" customFormat="1" ht="18" customHeight="1">
      <c r="A11" s="518" t="s">
        <v>677</v>
      </c>
      <c r="B11" s="321"/>
      <c r="C11" s="323"/>
      <c r="D11" s="321"/>
      <c r="E11" s="321"/>
      <c r="F11" s="519"/>
      <c r="G11" s="519"/>
      <c r="H11" s="519"/>
      <c r="I11" s="322">
        <v>60000</v>
      </c>
      <c r="J11" s="322">
        <f>H11+I11</f>
        <v>60000</v>
      </c>
      <c r="K11" s="519"/>
      <c r="L11" s="519"/>
      <c r="M11" s="519"/>
      <c r="N11" s="519"/>
      <c r="O11" s="519"/>
      <c r="P11" s="519"/>
      <c r="Q11" s="519"/>
      <c r="R11" s="520"/>
      <c r="S11" s="320">
        <f aca="true" t="shared" si="0" ref="S11:S44">K11+M11+N11+O11+P11+Q11+R11</f>
        <v>0</v>
      </c>
      <c r="T11" s="316"/>
      <c r="U11" s="316"/>
      <c r="V11" s="316"/>
      <c r="W11" s="316"/>
      <c r="X11" s="298"/>
      <c r="Y11" s="295"/>
    </row>
    <row r="12" spans="1:25" ht="19.5" customHeight="1" hidden="1">
      <c r="A12" s="324" t="s">
        <v>569</v>
      </c>
      <c r="B12" s="321"/>
      <c r="C12" s="323"/>
      <c r="D12" s="321"/>
      <c r="E12" s="321"/>
      <c r="F12" s="321"/>
      <c r="G12" s="322"/>
      <c r="H12" s="322"/>
      <c r="I12" s="322"/>
      <c r="J12" s="322">
        <f aca="true" t="shared" si="1" ref="J12:J38">H12+I12</f>
        <v>0</v>
      </c>
      <c r="K12" s="321"/>
      <c r="L12" s="321"/>
      <c r="M12" s="321"/>
      <c r="N12" s="321"/>
      <c r="O12" s="321"/>
      <c r="P12" s="321"/>
      <c r="Q12" s="321"/>
      <c r="R12" s="321"/>
      <c r="S12" s="320">
        <f t="shared" si="0"/>
        <v>0</v>
      </c>
      <c r="T12" s="316"/>
      <c r="U12" s="316"/>
      <c r="V12" s="316"/>
      <c r="W12" s="316"/>
      <c r="X12" s="298"/>
      <c r="Y12" s="295"/>
    </row>
    <row r="13" spans="1:25" ht="19.5" customHeight="1" hidden="1">
      <c r="A13" s="324" t="s">
        <v>651</v>
      </c>
      <c r="B13" s="321"/>
      <c r="C13" s="323"/>
      <c r="D13" s="321"/>
      <c r="E13" s="321"/>
      <c r="F13" s="321"/>
      <c r="G13" s="322"/>
      <c r="H13" s="322"/>
      <c r="I13" s="322"/>
      <c r="J13" s="322">
        <f t="shared" si="1"/>
        <v>0</v>
      </c>
      <c r="K13" s="321"/>
      <c r="L13" s="321"/>
      <c r="M13" s="321"/>
      <c r="N13" s="321"/>
      <c r="O13" s="321"/>
      <c r="P13" s="321"/>
      <c r="Q13" s="321"/>
      <c r="R13" s="317"/>
      <c r="S13" s="320">
        <f t="shared" si="0"/>
        <v>0</v>
      </c>
      <c r="T13" s="316"/>
      <c r="U13" s="316"/>
      <c r="V13" s="316"/>
      <c r="W13" s="316"/>
      <c r="X13" s="298"/>
      <c r="Y13" s="295"/>
    </row>
    <row r="14" spans="1:25" ht="19.5" customHeight="1" hidden="1">
      <c r="A14" s="324" t="s">
        <v>652</v>
      </c>
      <c r="B14" s="321"/>
      <c r="C14" s="323"/>
      <c r="D14" s="321"/>
      <c r="E14" s="321"/>
      <c r="F14" s="321"/>
      <c r="G14" s="322"/>
      <c r="H14" s="322"/>
      <c r="I14" s="322"/>
      <c r="J14" s="322">
        <f t="shared" si="1"/>
        <v>0</v>
      </c>
      <c r="K14" s="321"/>
      <c r="L14" s="321"/>
      <c r="M14" s="321"/>
      <c r="N14" s="321"/>
      <c r="O14" s="321"/>
      <c r="P14" s="321"/>
      <c r="Q14" s="321"/>
      <c r="R14" s="317"/>
      <c r="S14" s="320">
        <f t="shared" si="0"/>
        <v>0</v>
      </c>
      <c r="T14" s="316"/>
      <c r="U14" s="316"/>
      <c r="V14" s="316"/>
      <c r="W14" s="316"/>
      <c r="X14" s="298"/>
      <c r="Y14" s="295"/>
    </row>
    <row r="15" spans="1:25" ht="19.5" customHeight="1">
      <c r="A15" s="324" t="s">
        <v>613</v>
      </c>
      <c r="B15" s="321"/>
      <c r="C15" s="323"/>
      <c r="D15" s="321"/>
      <c r="E15" s="321"/>
      <c r="F15" s="321"/>
      <c r="G15" s="322"/>
      <c r="H15" s="322"/>
      <c r="I15" s="322"/>
      <c r="J15" s="322">
        <f t="shared" si="1"/>
        <v>0</v>
      </c>
      <c r="K15" s="321"/>
      <c r="L15" s="321"/>
      <c r="M15" s="321"/>
      <c r="N15" s="321">
        <v>111609</v>
      </c>
      <c r="O15" s="321"/>
      <c r="P15" s="321"/>
      <c r="Q15" s="321"/>
      <c r="R15" s="317"/>
      <c r="S15" s="320">
        <f t="shared" si="0"/>
        <v>111609</v>
      </c>
      <c r="T15" s="316"/>
      <c r="U15" s="316"/>
      <c r="V15" s="316"/>
      <c r="W15" s="316"/>
      <c r="X15" s="298"/>
      <c r="Y15" s="295"/>
    </row>
    <row r="16" spans="1:25" ht="19.5" customHeight="1" hidden="1">
      <c r="A16" s="324" t="s">
        <v>614</v>
      </c>
      <c r="B16" s="321"/>
      <c r="C16" s="323"/>
      <c r="D16" s="321"/>
      <c r="E16" s="321"/>
      <c r="F16" s="321"/>
      <c r="G16" s="322"/>
      <c r="H16" s="322"/>
      <c r="I16" s="322"/>
      <c r="J16" s="322">
        <f t="shared" si="1"/>
        <v>0</v>
      </c>
      <c r="K16" s="321"/>
      <c r="L16" s="321"/>
      <c r="M16" s="321"/>
      <c r="N16" s="321"/>
      <c r="O16" s="321"/>
      <c r="P16" s="321"/>
      <c r="Q16" s="321"/>
      <c r="R16" s="317"/>
      <c r="S16" s="320">
        <f t="shared" si="0"/>
        <v>0</v>
      </c>
      <c r="T16" s="316"/>
      <c r="U16" s="316"/>
      <c r="V16" s="316"/>
      <c r="W16" s="316"/>
      <c r="X16" s="298"/>
      <c r="Y16" s="295"/>
    </row>
    <row r="17" spans="1:25" ht="19.5" customHeight="1" hidden="1">
      <c r="A17" s="455" t="s">
        <v>653</v>
      </c>
      <c r="B17" s="321"/>
      <c r="C17" s="323"/>
      <c r="D17" s="321"/>
      <c r="E17" s="321"/>
      <c r="F17" s="321"/>
      <c r="G17" s="322"/>
      <c r="H17" s="322"/>
      <c r="I17" s="322"/>
      <c r="J17" s="322">
        <f t="shared" si="1"/>
        <v>0</v>
      </c>
      <c r="K17" s="321"/>
      <c r="L17" s="321"/>
      <c r="M17" s="321"/>
      <c r="N17" s="321"/>
      <c r="O17" s="321"/>
      <c r="P17" s="321"/>
      <c r="Q17" s="321"/>
      <c r="R17" s="317"/>
      <c r="S17" s="320">
        <f t="shared" si="0"/>
        <v>0</v>
      </c>
      <c r="T17" s="316"/>
      <c r="U17" s="316"/>
      <c r="V17" s="316"/>
      <c r="W17" s="316"/>
      <c r="X17" s="298"/>
      <c r="Y17" s="295"/>
    </row>
    <row r="18" spans="1:25" ht="19.5" customHeight="1" hidden="1">
      <c r="A18" s="324" t="s">
        <v>615</v>
      </c>
      <c r="B18" s="321"/>
      <c r="C18" s="323"/>
      <c r="D18" s="321"/>
      <c r="E18" s="321"/>
      <c r="F18" s="321"/>
      <c r="G18" s="322"/>
      <c r="H18" s="322"/>
      <c r="I18" s="322"/>
      <c r="J18" s="322">
        <f t="shared" si="1"/>
        <v>0</v>
      </c>
      <c r="K18" s="321"/>
      <c r="L18" s="321"/>
      <c r="M18" s="321"/>
      <c r="N18" s="321"/>
      <c r="O18" s="321"/>
      <c r="P18" s="321"/>
      <c r="Q18" s="321"/>
      <c r="R18" s="317"/>
      <c r="S18" s="320">
        <f t="shared" si="0"/>
        <v>0</v>
      </c>
      <c r="T18" s="316"/>
      <c r="U18" s="316"/>
      <c r="V18" s="316"/>
      <c r="W18" s="316"/>
      <c r="X18" s="298"/>
      <c r="Y18" s="295"/>
    </row>
    <row r="19" spans="1:158" s="195" customFormat="1" ht="19.5" customHeight="1" hidden="1">
      <c r="A19" s="324" t="s">
        <v>616</v>
      </c>
      <c r="B19" s="321"/>
      <c r="C19" s="323"/>
      <c r="D19" s="321"/>
      <c r="E19" s="321"/>
      <c r="F19" s="321"/>
      <c r="G19" s="322"/>
      <c r="H19" s="322"/>
      <c r="I19" s="322"/>
      <c r="J19" s="322">
        <f t="shared" si="1"/>
        <v>0</v>
      </c>
      <c r="K19" s="321"/>
      <c r="L19" s="321"/>
      <c r="M19" s="321"/>
      <c r="N19" s="321"/>
      <c r="O19" s="321"/>
      <c r="P19" s="321"/>
      <c r="Q19" s="321"/>
      <c r="R19" s="317"/>
      <c r="S19" s="320">
        <f t="shared" si="0"/>
        <v>0</v>
      </c>
      <c r="T19" s="316"/>
      <c r="U19" s="316"/>
      <c r="V19" s="316"/>
      <c r="W19" s="316"/>
      <c r="X19" s="298"/>
      <c r="Y19" s="295"/>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row>
    <row r="20" spans="1:158" s="195" customFormat="1" ht="19.5" customHeight="1" hidden="1">
      <c r="A20" s="324" t="s">
        <v>617</v>
      </c>
      <c r="B20" s="321"/>
      <c r="C20" s="323"/>
      <c r="D20" s="321"/>
      <c r="E20" s="321"/>
      <c r="F20" s="321"/>
      <c r="G20" s="322"/>
      <c r="H20" s="322"/>
      <c r="I20" s="322"/>
      <c r="J20" s="322">
        <f t="shared" si="1"/>
        <v>0</v>
      </c>
      <c r="K20" s="321"/>
      <c r="L20" s="321"/>
      <c r="M20" s="321"/>
      <c r="N20" s="321"/>
      <c r="O20" s="321"/>
      <c r="P20" s="321"/>
      <c r="Q20" s="321"/>
      <c r="R20" s="317"/>
      <c r="S20" s="320">
        <f t="shared" si="0"/>
        <v>0</v>
      </c>
      <c r="T20" s="316"/>
      <c r="U20" s="316"/>
      <c r="V20" s="316"/>
      <c r="W20" s="316"/>
      <c r="X20" s="298"/>
      <c r="Y20" s="295"/>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row>
    <row r="21" spans="1:158" s="195" customFormat="1" ht="19.5" customHeight="1" hidden="1">
      <c r="A21" s="324" t="s">
        <v>654</v>
      </c>
      <c r="B21" s="321"/>
      <c r="C21" s="323"/>
      <c r="D21" s="321"/>
      <c r="E21" s="321"/>
      <c r="F21" s="321"/>
      <c r="G21" s="322"/>
      <c r="H21" s="322"/>
      <c r="I21" s="322"/>
      <c r="J21" s="322">
        <f t="shared" si="1"/>
        <v>0</v>
      </c>
      <c r="K21" s="321"/>
      <c r="L21" s="321"/>
      <c r="M21" s="321"/>
      <c r="N21" s="321"/>
      <c r="O21" s="321"/>
      <c r="P21" s="321"/>
      <c r="Q21" s="321"/>
      <c r="R21" s="317"/>
      <c r="S21" s="320">
        <f t="shared" si="0"/>
        <v>0</v>
      </c>
      <c r="T21" s="316"/>
      <c r="U21" s="316"/>
      <c r="V21" s="316"/>
      <c r="W21" s="316"/>
      <c r="X21" s="298"/>
      <c r="Y21" s="295"/>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row>
    <row r="22" spans="1:158" s="195" customFormat="1" ht="19.5" customHeight="1" hidden="1">
      <c r="A22" s="324" t="s">
        <v>618</v>
      </c>
      <c r="B22" s="321"/>
      <c r="C22" s="323"/>
      <c r="D22" s="321"/>
      <c r="E22" s="321"/>
      <c r="F22" s="321"/>
      <c r="G22" s="322"/>
      <c r="H22" s="322"/>
      <c r="I22" s="322"/>
      <c r="J22" s="322">
        <f t="shared" si="1"/>
        <v>0</v>
      </c>
      <c r="K22" s="321"/>
      <c r="L22" s="321"/>
      <c r="M22" s="321"/>
      <c r="N22" s="321"/>
      <c r="O22" s="321"/>
      <c r="P22" s="321"/>
      <c r="Q22" s="321"/>
      <c r="R22" s="317"/>
      <c r="S22" s="320">
        <f t="shared" si="0"/>
        <v>0</v>
      </c>
      <c r="T22" s="316"/>
      <c r="U22" s="316"/>
      <c r="V22" s="316"/>
      <c r="W22" s="316"/>
      <c r="X22" s="298"/>
      <c r="Y22" s="295"/>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row>
    <row r="23" spans="1:158" s="195" customFormat="1" ht="19.5" customHeight="1" hidden="1">
      <c r="A23" s="324" t="s">
        <v>655</v>
      </c>
      <c r="B23" s="321"/>
      <c r="C23" s="323"/>
      <c r="D23" s="321"/>
      <c r="E23" s="321"/>
      <c r="F23" s="321"/>
      <c r="G23" s="322"/>
      <c r="H23" s="322"/>
      <c r="I23" s="322"/>
      <c r="J23" s="322">
        <f t="shared" si="1"/>
        <v>0</v>
      </c>
      <c r="K23" s="321"/>
      <c r="L23" s="321"/>
      <c r="M23" s="321"/>
      <c r="N23" s="321"/>
      <c r="O23" s="321"/>
      <c r="P23" s="321"/>
      <c r="Q23" s="321"/>
      <c r="R23" s="317"/>
      <c r="S23" s="320">
        <f t="shared" si="0"/>
        <v>0</v>
      </c>
      <c r="T23" s="316"/>
      <c r="U23" s="316"/>
      <c r="V23" s="316"/>
      <c r="W23" s="316"/>
      <c r="X23" s="298"/>
      <c r="Y23" s="295"/>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row>
    <row r="24" spans="1:158" s="195" customFormat="1" ht="19.5" customHeight="1">
      <c r="A24" s="324" t="s">
        <v>622</v>
      </c>
      <c r="B24" s="321"/>
      <c r="C24" s="323"/>
      <c r="D24" s="321"/>
      <c r="E24" s="321"/>
      <c r="F24" s="321"/>
      <c r="G24" s="322"/>
      <c r="H24" s="322"/>
      <c r="I24" s="322"/>
      <c r="J24" s="322">
        <f t="shared" si="1"/>
        <v>0</v>
      </c>
      <c r="K24" s="321"/>
      <c r="L24" s="321"/>
      <c r="M24" s="321"/>
      <c r="N24" s="321">
        <v>66828</v>
      </c>
      <c r="O24" s="321"/>
      <c r="P24" s="321"/>
      <c r="Q24" s="321"/>
      <c r="R24" s="317"/>
      <c r="S24" s="320">
        <f t="shared" si="0"/>
        <v>66828</v>
      </c>
      <c r="T24" s="316"/>
      <c r="U24" s="316"/>
      <c r="V24" s="316"/>
      <c r="W24" s="316"/>
      <c r="X24" s="298"/>
      <c r="Y24" s="295"/>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row>
    <row r="25" spans="1:158" s="195" customFormat="1" ht="19.5" customHeight="1" hidden="1">
      <c r="A25" s="324" t="s">
        <v>656</v>
      </c>
      <c r="B25" s="321"/>
      <c r="C25" s="323"/>
      <c r="D25" s="321"/>
      <c r="E25" s="321"/>
      <c r="F25" s="321"/>
      <c r="G25" s="322"/>
      <c r="H25" s="322"/>
      <c r="I25" s="322"/>
      <c r="J25" s="322">
        <f t="shared" si="1"/>
        <v>0</v>
      </c>
      <c r="K25" s="321"/>
      <c r="L25" s="321"/>
      <c r="M25" s="321"/>
      <c r="N25" s="321"/>
      <c r="O25" s="321"/>
      <c r="P25" s="321"/>
      <c r="Q25" s="321"/>
      <c r="R25" s="317"/>
      <c r="S25" s="320">
        <f t="shared" si="0"/>
        <v>0</v>
      </c>
      <c r="T25" s="316"/>
      <c r="U25" s="316"/>
      <c r="V25" s="316"/>
      <c r="W25" s="316"/>
      <c r="X25" s="298"/>
      <c r="Y25" s="29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row>
    <row r="26" spans="1:158" s="195" customFormat="1" ht="19.5" customHeight="1">
      <c r="A26" s="324" t="s">
        <v>678</v>
      </c>
      <c r="B26" s="321"/>
      <c r="C26" s="323"/>
      <c r="D26" s="321"/>
      <c r="E26" s="321"/>
      <c r="F26" s="321"/>
      <c r="G26" s="322"/>
      <c r="H26" s="322">
        <v>194591</v>
      </c>
      <c r="I26" s="322"/>
      <c r="J26" s="322">
        <f t="shared" si="1"/>
        <v>194591</v>
      </c>
      <c r="K26" s="321"/>
      <c r="L26" s="321"/>
      <c r="M26" s="321"/>
      <c r="N26" s="321"/>
      <c r="O26" s="321"/>
      <c r="P26" s="321"/>
      <c r="Q26" s="321"/>
      <c r="R26" s="317"/>
      <c r="S26" s="320">
        <f t="shared" si="0"/>
        <v>0</v>
      </c>
      <c r="T26" s="316"/>
      <c r="U26" s="316"/>
      <c r="V26" s="316"/>
      <c r="W26" s="316"/>
      <c r="X26" s="298"/>
      <c r="Y26" s="295"/>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row>
    <row r="27" spans="1:158" s="195" customFormat="1" ht="18.75">
      <c r="A27" s="319" t="s">
        <v>619</v>
      </c>
      <c r="B27" s="317"/>
      <c r="C27" s="310"/>
      <c r="D27" s="317"/>
      <c r="E27" s="317"/>
      <c r="F27" s="317"/>
      <c r="G27" s="318"/>
      <c r="H27" s="318"/>
      <c r="I27" s="318">
        <v>94210</v>
      </c>
      <c r="J27" s="322">
        <f t="shared" si="1"/>
        <v>94210</v>
      </c>
      <c r="K27" s="317"/>
      <c r="L27" s="317"/>
      <c r="M27" s="317"/>
      <c r="N27" s="317"/>
      <c r="O27" s="317"/>
      <c r="P27" s="317"/>
      <c r="Q27" s="317"/>
      <c r="R27" s="317"/>
      <c r="S27" s="320">
        <f t="shared" si="0"/>
        <v>0</v>
      </c>
      <c r="T27" s="316"/>
      <c r="U27" s="316"/>
      <c r="V27" s="316"/>
      <c r="W27" s="316"/>
      <c r="X27" s="298"/>
      <c r="Y27" s="295"/>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row>
    <row r="28" spans="1:158" s="195" customFormat="1" ht="18.75" hidden="1">
      <c r="A28" s="311"/>
      <c r="B28" s="305"/>
      <c r="C28" s="310"/>
      <c r="D28" s="304"/>
      <c r="E28" s="304"/>
      <c r="F28" s="304"/>
      <c r="G28" s="312"/>
      <c r="H28" s="312"/>
      <c r="I28" s="312"/>
      <c r="J28" s="322">
        <f t="shared" si="1"/>
        <v>0</v>
      </c>
      <c r="K28" s="309"/>
      <c r="L28" s="309"/>
      <c r="M28" s="309"/>
      <c r="N28" s="309"/>
      <c r="O28" s="309"/>
      <c r="P28" s="309"/>
      <c r="Q28" s="309"/>
      <c r="R28" s="309"/>
      <c r="S28" s="320">
        <f t="shared" si="0"/>
        <v>0</v>
      </c>
      <c r="T28" s="298"/>
      <c r="U28" s="298"/>
      <c r="V28" s="298"/>
      <c r="W28" s="298"/>
      <c r="X28" s="298"/>
      <c r="Y28" s="295"/>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row>
    <row r="29" spans="1:158" s="195" customFormat="1" ht="18.75" hidden="1">
      <c r="A29" s="311"/>
      <c r="B29" s="305"/>
      <c r="C29" s="310"/>
      <c r="D29" s="304"/>
      <c r="E29" s="304"/>
      <c r="F29" s="304"/>
      <c r="G29" s="312"/>
      <c r="H29" s="312"/>
      <c r="I29" s="312"/>
      <c r="J29" s="322">
        <f t="shared" si="1"/>
        <v>0</v>
      </c>
      <c r="K29" s="309"/>
      <c r="L29" s="309"/>
      <c r="M29" s="309"/>
      <c r="N29" s="309"/>
      <c r="O29" s="309"/>
      <c r="P29" s="309"/>
      <c r="Q29" s="309"/>
      <c r="R29" s="309"/>
      <c r="S29" s="320">
        <f t="shared" si="0"/>
        <v>0</v>
      </c>
      <c r="T29" s="298"/>
      <c r="U29" s="298"/>
      <c r="V29" s="298"/>
      <c r="W29" s="298"/>
      <c r="X29" s="298"/>
      <c r="Y29" s="295"/>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row>
    <row r="30" spans="1:158" s="195" customFormat="1" ht="20.25" customHeight="1" hidden="1">
      <c r="A30" s="311"/>
      <c r="B30" s="305"/>
      <c r="C30" s="310"/>
      <c r="D30" s="304"/>
      <c r="E30" s="304"/>
      <c r="F30" s="304"/>
      <c r="G30" s="312"/>
      <c r="H30" s="312"/>
      <c r="I30" s="312"/>
      <c r="J30" s="322">
        <f t="shared" si="1"/>
        <v>0</v>
      </c>
      <c r="K30" s="309"/>
      <c r="L30" s="309"/>
      <c r="M30" s="309"/>
      <c r="N30" s="309"/>
      <c r="O30" s="309"/>
      <c r="P30" s="309"/>
      <c r="Q30" s="309"/>
      <c r="R30" s="309"/>
      <c r="S30" s="320">
        <f t="shared" si="0"/>
        <v>0</v>
      </c>
      <c r="T30" s="298"/>
      <c r="U30" s="298"/>
      <c r="V30" s="298"/>
      <c r="W30" s="298"/>
      <c r="X30" s="298"/>
      <c r="Y30" s="295"/>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row>
    <row r="31" spans="1:158" s="195" customFormat="1" ht="20.25" customHeight="1" hidden="1">
      <c r="A31" s="311"/>
      <c r="B31" s="305"/>
      <c r="C31" s="310"/>
      <c r="D31" s="304"/>
      <c r="E31" s="315"/>
      <c r="F31" s="315"/>
      <c r="G31" s="312"/>
      <c r="H31" s="312"/>
      <c r="I31" s="312"/>
      <c r="J31" s="322">
        <f t="shared" si="1"/>
        <v>0</v>
      </c>
      <c r="K31" s="309"/>
      <c r="L31" s="309"/>
      <c r="M31" s="309"/>
      <c r="N31" s="309"/>
      <c r="O31" s="309"/>
      <c r="P31" s="309"/>
      <c r="Q31" s="309"/>
      <c r="R31" s="309"/>
      <c r="S31" s="320">
        <f t="shared" si="0"/>
        <v>0</v>
      </c>
      <c r="T31" s="298"/>
      <c r="U31" s="298"/>
      <c r="V31" s="298"/>
      <c r="W31" s="298"/>
      <c r="X31" s="298"/>
      <c r="Y31" s="295"/>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row>
    <row r="32" spans="1:158" s="195" customFormat="1" ht="18.75" hidden="1">
      <c r="A32" s="314" t="s">
        <v>567</v>
      </c>
      <c r="B32" s="305"/>
      <c r="C32" s="310"/>
      <c r="D32" s="304"/>
      <c r="E32" s="304"/>
      <c r="F32" s="304"/>
      <c r="G32" s="305"/>
      <c r="H32" s="305"/>
      <c r="I32" s="312"/>
      <c r="J32" s="322">
        <f t="shared" si="1"/>
        <v>0</v>
      </c>
      <c r="K32" s="309"/>
      <c r="L32" s="309"/>
      <c r="M32" s="309"/>
      <c r="N32" s="309"/>
      <c r="O32" s="309"/>
      <c r="P32" s="309"/>
      <c r="Q32" s="309"/>
      <c r="R32" s="309"/>
      <c r="S32" s="320">
        <f t="shared" si="0"/>
        <v>0</v>
      </c>
      <c r="T32" s="298"/>
      <c r="U32" s="298"/>
      <c r="V32" s="298"/>
      <c r="W32" s="298"/>
      <c r="X32" s="298"/>
      <c r="Y32" s="295"/>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row>
    <row r="33" spans="1:158" s="195" customFormat="1" ht="18.75" hidden="1">
      <c r="A33" s="314" t="s">
        <v>566</v>
      </c>
      <c r="B33" s="305"/>
      <c r="C33" s="310"/>
      <c r="D33" s="304"/>
      <c r="E33" s="304"/>
      <c r="F33" s="304"/>
      <c r="G33" s="305"/>
      <c r="H33" s="305"/>
      <c r="I33" s="312"/>
      <c r="J33" s="322">
        <f t="shared" si="1"/>
        <v>0</v>
      </c>
      <c r="K33" s="309"/>
      <c r="L33" s="309"/>
      <c r="M33" s="309"/>
      <c r="N33" s="309"/>
      <c r="O33" s="309"/>
      <c r="P33" s="309"/>
      <c r="Q33" s="309"/>
      <c r="R33" s="309"/>
      <c r="S33" s="320">
        <f t="shared" si="0"/>
        <v>0</v>
      </c>
      <c r="T33" s="298"/>
      <c r="U33" s="298"/>
      <c r="V33" s="298"/>
      <c r="W33" s="298"/>
      <c r="X33" s="298"/>
      <c r="Y33" s="295"/>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row>
    <row r="34" spans="1:158" s="195" customFormat="1" ht="18.75" hidden="1">
      <c r="A34" s="304" t="s">
        <v>657</v>
      </c>
      <c r="B34" s="305"/>
      <c r="C34" s="310"/>
      <c r="D34" s="304"/>
      <c r="E34" s="304"/>
      <c r="F34" s="304"/>
      <c r="G34" s="305"/>
      <c r="H34" s="305"/>
      <c r="I34" s="312"/>
      <c r="J34" s="322">
        <f t="shared" si="1"/>
        <v>0</v>
      </c>
      <c r="K34" s="305"/>
      <c r="L34" s="305"/>
      <c r="M34" s="305"/>
      <c r="N34" s="305"/>
      <c r="O34" s="305"/>
      <c r="P34" s="305"/>
      <c r="Q34" s="305"/>
      <c r="R34" s="309"/>
      <c r="S34" s="320">
        <f t="shared" si="0"/>
        <v>0</v>
      </c>
      <c r="T34" s="298"/>
      <c r="U34" s="298"/>
      <c r="V34" s="298"/>
      <c r="W34" s="298"/>
      <c r="X34" s="298"/>
      <c r="Y34" s="295"/>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row>
    <row r="35" spans="1:158" s="195" customFormat="1" ht="18.75" hidden="1">
      <c r="A35" s="304" t="s">
        <v>658</v>
      </c>
      <c r="B35" s="305"/>
      <c r="C35" s="310"/>
      <c r="D35" s="304"/>
      <c r="E35" s="304"/>
      <c r="F35" s="304"/>
      <c r="G35" s="305"/>
      <c r="H35" s="305"/>
      <c r="I35" s="312"/>
      <c r="J35" s="322">
        <f t="shared" si="1"/>
        <v>0</v>
      </c>
      <c r="K35" s="305"/>
      <c r="L35" s="305"/>
      <c r="M35" s="305"/>
      <c r="N35" s="305"/>
      <c r="O35" s="305"/>
      <c r="P35" s="305"/>
      <c r="Q35" s="305"/>
      <c r="R35" s="309"/>
      <c r="S35" s="320">
        <f t="shared" si="0"/>
        <v>0</v>
      </c>
      <c r="T35" s="298"/>
      <c r="U35" s="298"/>
      <c r="V35" s="298"/>
      <c r="W35" s="298"/>
      <c r="X35" s="298"/>
      <c r="Y35" s="29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row>
    <row r="36" spans="1:158" s="195" customFormat="1" ht="18.75" hidden="1">
      <c r="A36" s="319" t="s">
        <v>568</v>
      </c>
      <c r="B36" s="303"/>
      <c r="C36" s="313"/>
      <c r="D36" s="303"/>
      <c r="E36" s="303"/>
      <c r="F36" s="303"/>
      <c r="G36" s="302">
        <f>G12+G27+G28+G29+G30+G31</f>
        <v>0</v>
      </c>
      <c r="H36" s="302"/>
      <c r="I36" s="302"/>
      <c r="J36" s="322">
        <f t="shared" si="1"/>
        <v>0</v>
      </c>
      <c r="K36" s="305"/>
      <c r="L36" s="305"/>
      <c r="M36" s="305"/>
      <c r="N36" s="305"/>
      <c r="O36" s="305"/>
      <c r="P36" s="305"/>
      <c r="Q36" s="305"/>
      <c r="R36" s="305"/>
      <c r="S36" s="320">
        <f t="shared" si="0"/>
        <v>0</v>
      </c>
      <c r="T36" s="307"/>
      <c r="U36" s="307"/>
      <c r="V36" s="307"/>
      <c r="W36" s="307"/>
      <c r="X36" s="307"/>
      <c r="Y36" s="295"/>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row>
    <row r="37" spans="1:158" s="195" customFormat="1" ht="18.75">
      <c r="A37" s="507" t="s">
        <v>676</v>
      </c>
      <c r="B37" s="303"/>
      <c r="C37" s="313"/>
      <c r="D37" s="303"/>
      <c r="E37" s="303"/>
      <c r="F37" s="303"/>
      <c r="G37" s="302"/>
      <c r="H37" s="302"/>
      <c r="I37" s="302"/>
      <c r="J37" s="322">
        <f t="shared" si="1"/>
        <v>0</v>
      </c>
      <c r="K37" s="305"/>
      <c r="L37" s="305"/>
      <c r="M37" s="305"/>
      <c r="N37" s="305">
        <v>89290</v>
      </c>
      <c r="O37" s="305"/>
      <c r="P37" s="305"/>
      <c r="Q37" s="305"/>
      <c r="R37" s="305"/>
      <c r="S37" s="320">
        <f t="shared" si="0"/>
        <v>89290</v>
      </c>
      <c r="T37" s="307"/>
      <c r="U37" s="307"/>
      <c r="V37" s="307"/>
      <c r="W37" s="307"/>
      <c r="X37" s="307"/>
      <c r="Y37" s="295"/>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row>
    <row r="38" spans="1:158" s="195" customFormat="1" ht="20.25" customHeight="1" thickBot="1">
      <c r="A38" s="354" t="s">
        <v>621</v>
      </c>
      <c r="B38" s="305"/>
      <c r="C38" s="310"/>
      <c r="D38" s="304"/>
      <c r="E38" s="304"/>
      <c r="F38" s="304"/>
      <c r="G38" s="312"/>
      <c r="H38" s="312"/>
      <c r="I38" s="312"/>
      <c r="J38" s="322">
        <f t="shared" si="1"/>
        <v>0</v>
      </c>
      <c r="K38" s="305"/>
      <c r="L38" s="305"/>
      <c r="M38" s="305"/>
      <c r="N38" s="305"/>
      <c r="O38" s="305"/>
      <c r="P38" s="305"/>
      <c r="Q38" s="312">
        <v>30284</v>
      </c>
      <c r="R38" s="309"/>
      <c r="S38" s="320">
        <f t="shared" si="0"/>
        <v>30284</v>
      </c>
      <c r="T38" s="298"/>
      <c r="U38" s="298"/>
      <c r="V38" s="298"/>
      <c r="W38" s="298"/>
      <c r="X38" s="298"/>
      <c r="Y38" s="295"/>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row>
    <row r="39" spans="1:158" s="195" customFormat="1" ht="19.5" hidden="1" thickBot="1">
      <c r="A39" s="355" t="s">
        <v>565</v>
      </c>
      <c r="B39" s="356"/>
      <c r="C39" s="357"/>
      <c r="D39" s="358"/>
      <c r="E39" s="358"/>
      <c r="F39" s="358"/>
      <c r="G39" s="359"/>
      <c r="H39" s="359"/>
      <c r="I39" s="359"/>
      <c r="J39" s="356"/>
      <c r="K39" s="356"/>
      <c r="L39" s="356"/>
      <c r="M39" s="356"/>
      <c r="N39" s="356"/>
      <c r="O39" s="356"/>
      <c r="P39" s="356"/>
      <c r="Q39" s="356"/>
      <c r="R39" s="360"/>
      <c r="S39" s="320">
        <f t="shared" si="0"/>
        <v>0</v>
      </c>
      <c r="T39" s="298"/>
      <c r="U39" s="298"/>
      <c r="V39" s="298"/>
      <c r="W39" s="298"/>
      <c r="X39" s="298"/>
      <c r="Y39" s="295"/>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row>
    <row r="40" spans="1:158" s="195" customFormat="1" ht="19.5" thickBot="1">
      <c r="A40" s="366" t="s">
        <v>620</v>
      </c>
      <c r="B40" s="367">
        <v>0</v>
      </c>
      <c r="C40" s="368"/>
      <c r="D40" s="367">
        <v>0</v>
      </c>
      <c r="E40" s="367">
        <v>0</v>
      </c>
      <c r="F40" s="367"/>
      <c r="G40" s="458">
        <f>G39+G38</f>
        <v>0</v>
      </c>
      <c r="H40" s="459">
        <f>H12+H13+H14+H15+H16+H17+H18+H19+H20+H21+H22+H23+H24+H25+H27+H34+H35+H36+H38+H39+H26</f>
        <v>194591</v>
      </c>
      <c r="I40" s="459">
        <f>I12+I13+I14+I15+I16+I17+I18+I19+I20+I21+I22+I23+I24+I25+I27+I34+I35+I36+I38+I39+I11</f>
        <v>154210</v>
      </c>
      <c r="J40" s="459">
        <f>J12+J13+J14+J15+J16+J17+J18+J19+J20+J21+J22+J23+J24+J25+J27+J34+J35+J36+J38+J39+J11+J26</f>
        <v>348801</v>
      </c>
      <c r="K40" s="370">
        <f aca="true" t="shared" si="2" ref="K40:Q40">K12+K15+K16+K18+K19+K20+K22+K24+K27+K36+K38+K39</f>
        <v>0</v>
      </c>
      <c r="L40" s="370"/>
      <c r="M40" s="370">
        <f t="shared" si="2"/>
        <v>0</v>
      </c>
      <c r="N40" s="369">
        <f>N12+N15+N16+N18+N19+N20+N22+N24+N27+N36+N38+N39+N37</f>
        <v>267727</v>
      </c>
      <c r="O40" s="369">
        <f t="shared" si="2"/>
        <v>0</v>
      </c>
      <c r="P40" s="369">
        <f t="shared" si="2"/>
        <v>0</v>
      </c>
      <c r="Q40" s="369">
        <f t="shared" si="2"/>
        <v>30284</v>
      </c>
      <c r="R40" s="457"/>
      <c r="S40" s="371">
        <f t="shared" si="0"/>
        <v>298011</v>
      </c>
      <c r="T40" s="307"/>
      <c r="U40" s="307"/>
      <c r="V40" s="307"/>
      <c r="W40" s="307"/>
      <c r="X40" s="307"/>
      <c r="Y40" s="295"/>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row>
    <row r="41" spans="1:158" s="195" customFormat="1" ht="19.5" hidden="1" thickBot="1">
      <c r="A41" s="362" t="s">
        <v>587</v>
      </c>
      <c r="B41" s="363"/>
      <c r="C41" s="341"/>
      <c r="D41" s="363"/>
      <c r="E41" s="363"/>
      <c r="F41" s="363"/>
      <c r="G41" s="364"/>
      <c r="H41" s="364"/>
      <c r="I41" s="364"/>
      <c r="J41" s="365"/>
      <c r="K41" s="365"/>
      <c r="L41" s="365"/>
      <c r="M41" s="365"/>
      <c r="N41" s="365"/>
      <c r="O41" s="365"/>
      <c r="P41" s="365"/>
      <c r="Q41" s="365"/>
      <c r="R41" s="365"/>
      <c r="S41" s="371">
        <f t="shared" si="0"/>
        <v>0</v>
      </c>
      <c r="T41" s="307"/>
      <c r="U41" s="307"/>
      <c r="V41" s="307"/>
      <c r="W41" s="307"/>
      <c r="X41" s="307"/>
      <c r="Y41" s="295"/>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row>
    <row r="42" spans="1:158" s="195" customFormat="1" ht="18.75" hidden="1">
      <c r="A42" s="306" t="s">
        <v>564</v>
      </c>
      <c r="B42" s="303"/>
      <c r="C42" s="308"/>
      <c r="D42" s="303"/>
      <c r="E42" s="303"/>
      <c r="F42" s="85"/>
      <c r="G42" s="302"/>
      <c r="H42" s="302"/>
      <c r="I42" s="302"/>
      <c r="J42" s="85"/>
      <c r="K42" s="85"/>
      <c r="L42" s="85"/>
      <c r="M42" s="495"/>
      <c r="N42" s="85"/>
      <c r="O42" s="85"/>
      <c r="P42" s="495"/>
      <c r="Q42" s="85"/>
      <c r="R42" s="85"/>
      <c r="S42" s="462">
        <f t="shared" si="0"/>
        <v>0</v>
      </c>
      <c r="T42" s="307"/>
      <c r="U42" s="307"/>
      <c r="V42" s="307"/>
      <c r="W42" s="307"/>
      <c r="X42" s="307"/>
      <c r="Y42" s="295"/>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row>
    <row r="43" spans="1:158" s="195" customFormat="1" ht="19.5" hidden="1" thickBot="1">
      <c r="A43" s="383" t="s">
        <v>563</v>
      </c>
      <c r="B43" s="356"/>
      <c r="C43" s="358"/>
      <c r="D43" s="356"/>
      <c r="E43" s="356"/>
      <c r="F43" s="356"/>
      <c r="G43" s="356"/>
      <c r="H43" s="356"/>
      <c r="I43" s="356"/>
      <c r="J43" s="384"/>
      <c r="K43" s="384"/>
      <c r="L43" s="384"/>
      <c r="M43" s="384"/>
      <c r="N43" s="384"/>
      <c r="O43" s="384"/>
      <c r="P43" s="384"/>
      <c r="Q43" s="384"/>
      <c r="R43" s="384"/>
      <c r="S43" s="461">
        <f t="shared" si="0"/>
        <v>0</v>
      </c>
      <c r="T43" s="298"/>
      <c r="U43" s="298"/>
      <c r="V43" s="298"/>
      <c r="W43" s="298"/>
      <c r="X43" s="298"/>
      <c r="Y43" s="295"/>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row>
    <row r="44" spans="1:158" s="195" customFormat="1" ht="20.25" thickBot="1">
      <c r="A44" s="386" t="s">
        <v>7</v>
      </c>
      <c r="B44" s="367">
        <v>0</v>
      </c>
      <c r="C44" s="387"/>
      <c r="D44" s="367">
        <v>0</v>
      </c>
      <c r="E44" s="367">
        <v>0</v>
      </c>
      <c r="F44" s="369">
        <f>F36+F40+F42+F43</f>
        <v>0</v>
      </c>
      <c r="G44" s="369">
        <f>G36+G40+G42+G43</f>
        <v>0</v>
      </c>
      <c r="H44" s="369">
        <f aca="true" t="shared" si="3" ref="H44:Q44">H40+H41+H42+H43</f>
        <v>194591</v>
      </c>
      <c r="I44" s="369">
        <f t="shared" si="3"/>
        <v>154210</v>
      </c>
      <c r="J44" s="369">
        <f t="shared" si="3"/>
        <v>348801</v>
      </c>
      <c r="K44" s="369">
        <f t="shared" si="3"/>
        <v>0</v>
      </c>
      <c r="L44" s="369"/>
      <c r="M44" s="369">
        <f t="shared" si="3"/>
        <v>0</v>
      </c>
      <c r="N44" s="369">
        <f t="shared" si="3"/>
        <v>267727</v>
      </c>
      <c r="O44" s="369">
        <f t="shared" si="3"/>
        <v>0</v>
      </c>
      <c r="P44" s="369">
        <f t="shared" si="3"/>
        <v>0</v>
      </c>
      <c r="Q44" s="369">
        <f t="shared" si="3"/>
        <v>30284</v>
      </c>
      <c r="R44" s="458"/>
      <c r="S44" s="371">
        <f t="shared" si="0"/>
        <v>298011</v>
      </c>
      <c r="T44" s="301"/>
      <c r="U44" s="301"/>
      <c r="V44" s="301"/>
      <c r="W44" s="301"/>
      <c r="X44" s="298"/>
      <c r="Y44" s="295"/>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row>
    <row r="45" spans="1:158" s="195" customFormat="1" ht="23.25">
      <c r="A45" s="300"/>
      <c r="B45" s="300"/>
      <c r="C45" s="300"/>
      <c r="D45" s="300"/>
      <c r="E45" s="300"/>
      <c r="F45" s="300"/>
      <c r="G45" s="300"/>
      <c r="H45" s="300"/>
      <c r="I45" s="300"/>
      <c r="J45" s="300"/>
      <c r="K45" s="300"/>
      <c r="L45" s="300"/>
      <c r="M45" s="300"/>
      <c r="N45" s="300"/>
      <c r="O45" s="300"/>
      <c r="P45" s="300"/>
      <c r="Q45" s="300"/>
      <c r="R45" s="300"/>
      <c r="S45" s="299"/>
      <c r="T45" s="298"/>
      <c r="U45" s="298"/>
      <c r="V45" s="298"/>
      <c r="W45" s="298"/>
      <c r="X45" s="298"/>
      <c r="Y45" s="29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row>
    <row r="46" spans="1:158" s="195" customFormat="1" ht="18.75">
      <c r="A46" s="611"/>
      <c r="B46" s="611"/>
      <c r="C46" s="611"/>
      <c r="D46" s="611"/>
      <c r="E46" s="611"/>
      <c r="F46" s="611"/>
      <c r="G46" s="611"/>
      <c r="H46" s="611"/>
      <c r="I46" s="611"/>
      <c r="J46" s="611"/>
      <c r="K46" s="611"/>
      <c r="L46" s="611"/>
      <c r="M46" s="611"/>
      <c r="N46" s="611"/>
      <c r="O46" s="611"/>
      <c r="P46" s="611"/>
      <c r="Q46" s="611"/>
      <c r="R46" s="611"/>
      <c r="S46" s="611"/>
      <c r="T46" s="611"/>
      <c r="U46" s="611"/>
      <c r="V46" s="611"/>
      <c r="W46" s="611"/>
      <c r="X46" s="298"/>
      <c r="Y46" s="295"/>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row>
    <row r="47" spans="1:158" s="195" customFormat="1" ht="18.75">
      <c r="A47" s="611" t="s">
        <v>716</v>
      </c>
      <c r="B47" s="611"/>
      <c r="C47" s="611"/>
      <c r="D47" s="611"/>
      <c r="E47" s="611"/>
      <c r="F47" s="611"/>
      <c r="G47" s="611"/>
      <c r="H47" s="611"/>
      <c r="I47" s="611"/>
      <c r="J47" s="611"/>
      <c r="K47" s="606"/>
      <c r="L47" s="606"/>
      <c r="M47" s="606"/>
      <c r="N47" s="606"/>
      <c r="O47" s="606"/>
      <c r="P47" s="606"/>
      <c r="Q47" s="606"/>
      <c r="R47" s="606"/>
      <c r="S47" s="606"/>
      <c r="T47" s="295"/>
      <c r="U47" s="295"/>
      <c r="V47" s="295"/>
      <c r="W47" s="295"/>
      <c r="X47" s="295"/>
      <c r="Y47" s="295"/>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row>
    <row r="48" spans="1:158" s="195" customFormat="1" ht="12.75">
      <c r="A48" s="296"/>
      <c r="B48" s="296"/>
      <c r="C48" s="296"/>
      <c r="D48" s="296"/>
      <c r="E48" s="296"/>
      <c r="F48" s="296"/>
      <c r="G48" s="296"/>
      <c r="H48" s="296"/>
      <c r="I48" s="296"/>
      <c r="J48" s="296"/>
      <c r="K48" s="296"/>
      <c r="L48" s="296"/>
      <c r="M48" s="296"/>
      <c r="N48" s="296"/>
      <c r="O48" s="296"/>
      <c r="P48" s="296"/>
      <c r="Q48" s="296"/>
      <c r="R48" s="296"/>
      <c r="S48" s="296"/>
      <c r="T48" s="295"/>
      <c r="U48" s="295"/>
      <c r="V48" s="295"/>
      <c r="W48" s="295"/>
      <c r="X48" s="295"/>
      <c r="Y48" s="295"/>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row>
    <row r="49" spans="1:158" s="195" customFormat="1" ht="12.75">
      <c r="A49" s="700"/>
      <c r="B49" s="700"/>
      <c r="C49" s="700"/>
      <c r="D49" s="700"/>
      <c r="E49" s="700"/>
      <c r="F49" s="700"/>
      <c r="G49" s="700"/>
      <c r="H49" s="700"/>
      <c r="I49" s="700"/>
      <c r="J49" s="700"/>
      <c r="K49" s="700"/>
      <c r="L49" s="700"/>
      <c r="M49" s="700"/>
      <c r="N49" s="700"/>
      <c r="O49" s="700"/>
      <c r="P49" s="700"/>
      <c r="Q49" s="700"/>
      <c r="R49" s="700"/>
      <c r="S49" s="700"/>
      <c r="T49" s="700"/>
      <c r="U49" s="700"/>
      <c r="V49" s="295"/>
      <c r="W49" s="295"/>
      <c r="X49" s="295"/>
      <c r="Y49" s="295"/>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row>
    <row r="50" spans="1:158" s="195" customFormat="1" ht="12.75">
      <c r="A50" s="700"/>
      <c r="B50" s="700"/>
      <c r="C50" s="700"/>
      <c r="D50" s="700"/>
      <c r="E50" s="700"/>
      <c r="F50" s="700"/>
      <c r="G50" s="700"/>
      <c r="H50" s="700"/>
      <c r="I50" s="700"/>
      <c r="J50" s="700"/>
      <c r="K50" s="700"/>
      <c r="L50" s="700"/>
      <c r="M50" s="700"/>
      <c r="N50" s="700"/>
      <c r="O50" s="700"/>
      <c r="P50" s="700"/>
      <c r="Q50" s="700"/>
      <c r="R50" s="700"/>
      <c r="S50" s="700"/>
      <c r="T50" s="700"/>
      <c r="U50" s="700"/>
      <c r="V50" s="295"/>
      <c r="W50" s="295"/>
      <c r="X50" s="295"/>
      <c r="Y50" s="295"/>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row>
  </sheetData>
  <sheetProtection/>
  <mergeCells count="15">
    <mergeCell ref="G1:U1"/>
    <mergeCell ref="J2:T2"/>
    <mergeCell ref="A3:W3"/>
    <mergeCell ref="A4:W4"/>
    <mergeCell ref="A6:A9"/>
    <mergeCell ref="F6:S6"/>
    <mergeCell ref="K7:S7"/>
    <mergeCell ref="A46:W46"/>
    <mergeCell ref="A49:U50"/>
    <mergeCell ref="N8:R8"/>
    <mergeCell ref="S8:S9"/>
    <mergeCell ref="W8:W9"/>
    <mergeCell ref="H7:I8"/>
    <mergeCell ref="J7:J9"/>
    <mergeCell ref="A47:S47"/>
  </mergeCells>
  <printOptions/>
  <pageMargins left="0.7480314960629921" right="0.7480314960629921" top="0.984251968503937" bottom="0.984251968503937" header="0.5118110236220472" footer="0.5118110236220472"/>
  <pageSetup horizontalDpi="600" verticalDpi="600" orientation="landscape" paperSize="9" scale="55"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70"/>
  <sheetViews>
    <sheetView view="pageBreakPreview" zoomScaleSheetLayoutView="100" zoomScalePageLayoutView="0" workbookViewId="0" topLeftCell="C1">
      <selection activeCell="G52" sqref="G52"/>
    </sheetView>
  </sheetViews>
  <sheetFormatPr defaultColWidth="9.16015625" defaultRowHeight="12.75"/>
  <cols>
    <col min="1" max="1" width="16.66015625" style="26" hidden="1" customWidth="1"/>
    <col min="2" max="2" width="11.5" style="26" hidden="1" customWidth="1"/>
    <col min="3" max="3" width="16" style="26" customWidth="1"/>
    <col min="4" max="4" width="18" style="26" customWidth="1"/>
    <col min="5" max="5" width="17.83203125" style="26" customWidth="1"/>
    <col min="6" max="6" width="58.5" style="26" customWidth="1"/>
    <col min="7" max="7" width="43.83203125" style="26" customWidth="1"/>
    <col min="8" max="8" width="24.33203125" style="26" customWidth="1"/>
    <col min="9" max="9" width="17.83203125" style="26" customWidth="1"/>
    <col min="10" max="10" width="16.5" style="24" customWidth="1"/>
    <col min="11" max="11" width="14.5" style="68" customWidth="1"/>
    <col min="12" max="12" width="16.66015625" style="24" customWidth="1"/>
    <col min="13" max="13" width="4.33203125" style="28" customWidth="1"/>
    <col min="14" max="14" width="19.5" style="28" customWidth="1"/>
    <col min="15" max="16384" width="9.16015625" style="28" customWidth="1"/>
  </cols>
  <sheetData>
    <row r="1" spans="1:12" s="25" customFormat="1" ht="15.75">
      <c r="A1" s="24"/>
      <c r="B1" s="24"/>
      <c r="C1" s="580"/>
      <c r="D1" s="580"/>
      <c r="E1" s="580"/>
      <c r="F1" s="580"/>
      <c r="G1" s="580"/>
      <c r="H1" s="580"/>
      <c r="I1" s="580"/>
      <c r="J1" s="580"/>
      <c r="K1" s="580"/>
      <c r="L1" s="580"/>
    </row>
    <row r="2" spans="7:12" ht="57" customHeight="1">
      <c r="G2" s="604" t="s">
        <v>717</v>
      </c>
      <c r="H2" s="604"/>
      <c r="I2" s="604"/>
      <c r="J2" s="606"/>
      <c r="K2" s="606"/>
      <c r="L2" s="606"/>
    </row>
    <row r="3" spans="10:12" ht="21" customHeight="1">
      <c r="J3" s="27"/>
      <c r="K3" s="29"/>
      <c r="L3" s="27"/>
    </row>
    <row r="4" spans="3:12" ht="48" customHeight="1">
      <c r="C4" s="582" t="s">
        <v>669</v>
      </c>
      <c r="D4" s="672"/>
      <c r="E4" s="672"/>
      <c r="F4" s="672"/>
      <c r="G4" s="672"/>
      <c r="H4" s="672"/>
      <c r="I4" s="672"/>
      <c r="J4" s="672"/>
      <c r="K4" s="672"/>
      <c r="L4" s="672"/>
    </row>
    <row r="5" spans="3:14" ht="18.75">
      <c r="C5" s="30"/>
      <c r="D5" s="31"/>
      <c r="E5" s="31"/>
      <c r="F5" s="31"/>
      <c r="G5" s="32"/>
      <c r="H5" s="32"/>
      <c r="I5" s="32"/>
      <c r="J5" s="33"/>
      <c r="K5" s="34"/>
      <c r="L5" s="35" t="s">
        <v>104</v>
      </c>
      <c r="M5" s="219"/>
      <c r="N5" s="219"/>
    </row>
    <row r="6" spans="1:14" s="25" customFormat="1" ht="56.25" customHeight="1">
      <c r="A6" s="36"/>
      <c r="B6" s="155"/>
      <c r="C6" s="670" t="s">
        <v>21</v>
      </c>
      <c r="D6" s="670" t="s">
        <v>460</v>
      </c>
      <c r="E6" s="670" t="s">
        <v>462</v>
      </c>
      <c r="F6" s="671" t="s">
        <v>463</v>
      </c>
      <c r="G6" s="667" t="s">
        <v>464</v>
      </c>
      <c r="H6" s="667" t="s">
        <v>465</v>
      </c>
      <c r="I6" s="667" t="s">
        <v>466</v>
      </c>
      <c r="J6" s="667" t="s">
        <v>5</v>
      </c>
      <c r="K6" s="668" t="s">
        <v>6</v>
      </c>
      <c r="L6" s="669"/>
      <c r="M6" s="220"/>
      <c r="N6" s="221"/>
    </row>
    <row r="7" spans="1:14" s="25" customFormat="1" ht="51" customHeight="1">
      <c r="A7" s="36"/>
      <c r="B7" s="36"/>
      <c r="C7" s="589"/>
      <c r="D7" s="589"/>
      <c r="E7" s="589"/>
      <c r="F7" s="589"/>
      <c r="G7" s="589"/>
      <c r="H7" s="589"/>
      <c r="I7" s="589"/>
      <c r="J7" s="589"/>
      <c r="K7" s="222" t="s">
        <v>467</v>
      </c>
      <c r="L7" s="443" t="s">
        <v>468</v>
      </c>
      <c r="M7" s="220"/>
      <c r="N7" s="221"/>
    </row>
    <row r="8" spans="1:14" s="41" customFormat="1" ht="14.25" customHeight="1" thickBot="1">
      <c r="A8" s="37"/>
      <c r="B8" s="37"/>
      <c r="C8" s="258">
        <v>1</v>
      </c>
      <c r="D8" s="434">
        <v>2</v>
      </c>
      <c r="E8" s="434">
        <v>3</v>
      </c>
      <c r="F8" s="258">
        <v>4</v>
      </c>
      <c r="G8" s="435">
        <v>5</v>
      </c>
      <c r="H8" s="435">
        <v>6</v>
      </c>
      <c r="I8" s="435">
        <v>7</v>
      </c>
      <c r="J8" s="258">
        <v>8</v>
      </c>
      <c r="K8" s="425">
        <v>9</v>
      </c>
      <c r="L8" s="435">
        <v>10</v>
      </c>
      <c r="M8" s="33"/>
      <c r="N8" s="33"/>
    </row>
    <row r="9" spans="1:14" s="41" customFormat="1" ht="14.25" customHeight="1" hidden="1" thickBot="1">
      <c r="A9" s="37"/>
      <c r="B9" s="37"/>
      <c r="C9" s="441" t="s">
        <v>117</v>
      </c>
      <c r="D9" s="431" t="s">
        <v>23</v>
      </c>
      <c r="E9" s="432"/>
      <c r="F9" s="439" t="s">
        <v>87</v>
      </c>
      <c r="G9" s="440"/>
      <c r="H9" s="440"/>
      <c r="I9" s="442">
        <f>J9+K9</f>
        <v>0</v>
      </c>
      <c r="J9" s="439">
        <f>J11+J12+J13+J14+J15+J10</f>
        <v>0</v>
      </c>
      <c r="K9" s="439">
        <f>K11+K12+K13+K14+K15+K10</f>
        <v>0</v>
      </c>
      <c r="L9" s="439">
        <f>L11+L12+L13+L14+L15+L10</f>
        <v>0</v>
      </c>
      <c r="M9" s="33"/>
      <c r="N9" s="33"/>
    </row>
    <row r="10" spans="1:14" s="41" customFormat="1" ht="64.5" customHeight="1" hidden="1">
      <c r="A10" s="37"/>
      <c r="B10" s="37"/>
      <c r="C10" s="427" t="s">
        <v>497</v>
      </c>
      <c r="D10" s="426">
        <v>5062</v>
      </c>
      <c r="E10" s="427" t="s">
        <v>38</v>
      </c>
      <c r="F10" s="436" t="s">
        <v>499</v>
      </c>
      <c r="G10" s="437" t="s">
        <v>623</v>
      </c>
      <c r="H10" s="62" t="s">
        <v>667</v>
      </c>
      <c r="I10" s="443">
        <f aca="true" t="shared" si="0" ref="I10:I15">J10+K10</f>
        <v>0</v>
      </c>
      <c r="J10" s="426"/>
      <c r="K10" s="438"/>
      <c r="L10" s="437"/>
      <c r="M10" s="33"/>
      <c r="N10" s="33"/>
    </row>
    <row r="11" spans="1:14" s="41" customFormat="1" ht="78" customHeight="1" hidden="1">
      <c r="A11" s="37"/>
      <c r="B11" s="37"/>
      <c r="C11" s="87" t="s">
        <v>500</v>
      </c>
      <c r="D11" s="87" t="s">
        <v>501</v>
      </c>
      <c r="E11" s="87" t="s">
        <v>384</v>
      </c>
      <c r="F11" s="49" t="s">
        <v>502</v>
      </c>
      <c r="G11" s="39" t="s">
        <v>624</v>
      </c>
      <c r="H11" s="62" t="s">
        <v>667</v>
      </c>
      <c r="I11" s="444">
        <f t="shared" si="0"/>
        <v>0</v>
      </c>
      <c r="J11" s="38"/>
      <c r="K11" s="40"/>
      <c r="L11" s="39"/>
      <c r="M11" s="33"/>
      <c r="N11" s="33"/>
    </row>
    <row r="12" spans="1:14" s="41" customFormat="1" ht="62.25" customHeight="1" hidden="1">
      <c r="A12" s="37"/>
      <c r="B12" s="37"/>
      <c r="C12" s="87" t="s">
        <v>503</v>
      </c>
      <c r="D12" s="87" t="s">
        <v>504</v>
      </c>
      <c r="E12" s="87" t="s">
        <v>42</v>
      </c>
      <c r="F12" s="49" t="s">
        <v>505</v>
      </c>
      <c r="G12" s="39" t="s">
        <v>625</v>
      </c>
      <c r="H12" s="62" t="s">
        <v>667</v>
      </c>
      <c r="I12" s="444">
        <f t="shared" si="0"/>
        <v>0</v>
      </c>
      <c r="J12" s="38"/>
      <c r="K12" s="40"/>
      <c r="L12" s="39"/>
      <c r="M12" s="33"/>
      <c r="N12" s="33"/>
    </row>
    <row r="13" spans="1:14" s="41" customFormat="1" ht="128.25" customHeight="1" hidden="1">
      <c r="A13" s="37"/>
      <c r="B13" s="37"/>
      <c r="C13" s="228" t="s">
        <v>506</v>
      </c>
      <c r="D13" s="47" t="s">
        <v>479</v>
      </c>
      <c r="E13" s="47" t="s">
        <v>225</v>
      </c>
      <c r="F13" s="224" t="s">
        <v>478</v>
      </c>
      <c r="G13" s="388" t="s">
        <v>668</v>
      </c>
      <c r="H13" s="62" t="s">
        <v>637</v>
      </c>
      <c r="I13" s="444">
        <f t="shared" si="0"/>
        <v>0</v>
      </c>
      <c r="J13" s="38"/>
      <c r="K13" s="40"/>
      <c r="L13" s="39"/>
      <c r="M13" s="33"/>
      <c r="N13" s="33"/>
    </row>
    <row r="14" spans="1:14" s="41" customFormat="1" ht="61.5" customHeight="1" hidden="1">
      <c r="A14" s="37"/>
      <c r="B14" s="37"/>
      <c r="C14" s="228" t="s">
        <v>506</v>
      </c>
      <c r="D14" s="47" t="s">
        <v>479</v>
      </c>
      <c r="E14" s="47" t="s">
        <v>225</v>
      </c>
      <c r="F14" s="224" t="s">
        <v>478</v>
      </c>
      <c r="G14" s="389" t="s">
        <v>626</v>
      </c>
      <c r="H14" s="62" t="s">
        <v>667</v>
      </c>
      <c r="I14" s="444">
        <f t="shared" si="0"/>
        <v>0</v>
      </c>
      <c r="J14" s="38"/>
      <c r="K14" s="40"/>
      <c r="L14" s="39"/>
      <c r="M14" s="33"/>
      <c r="N14" s="33"/>
    </row>
    <row r="15" spans="1:14" s="41" customFormat="1" ht="66.75" customHeight="1" hidden="1" thickBot="1">
      <c r="A15" s="37"/>
      <c r="B15" s="37"/>
      <c r="C15" s="424" t="s">
        <v>506</v>
      </c>
      <c r="D15" s="234" t="s">
        <v>479</v>
      </c>
      <c r="E15" s="234" t="s">
        <v>225</v>
      </c>
      <c r="F15" s="267" t="s">
        <v>478</v>
      </c>
      <c r="G15" s="389" t="s">
        <v>627</v>
      </c>
      <c r="H15" s="496" t="s">
        <v>638</v>
      </c>
      <c r="I15" s="497">
        <f t="shared" si="0"/>
        <v>0</v>
      </c>
      <c r="J15" s="498"/>
      <c r="K15" s="499"/>
      <c r="L15" s="500"/>
      <c r="M15" s="33"/>
      <c r="N15" s="33"/>
    </row>
    <row r="16" spans="1:12" s="46" customFormat="1" ht="18" customHeight="1" thickBot="1">
      <c r="A16" s="42" t="s">
        <v>23</v>
      </c>
      <c r="B16" s="423"/>
      <c r="C16" s="430" t="s">
        <v>306</v>
      </c>
      <c r="D16" s="431" t="s">
        <v>307</v>
      </c>
      <c r="E16" s="432"/>
      <c r="F16" s="253" t="s">
        <v>25</v>
      </c>
      <c r="G16" s="433"/>
      <c r="H16" s="433"/>
      <c r="I16" s="405">
        <f aca="true" t="shared" si="1" ref="I16:I24">J16+K16</f>
        <v>891641</v>
      </c>
      <c r="J16" s="406">
        <f>J17+J19+J23+J24+J25+J26+J27+J28+J29+J30+J31+J32+J33+J34</f>
        <v>0</v>
      </c>
      <c r="K16" s="406">
        <f>K17+K19+K23+K24+K25+K26+K27+K28+K29+K30+K31+K32+K33+K34+K21</f>
        <v>891641</v>
      </c>
      <c r="L16" s="406">
        <f>L17+L19+L23+L24+L25+L26+L27+L28+L29+L30+L31+L32+L33+L34+L21</f>
        <v>891641</v>
      </c>
    </row>
    <row r="17" spans="1:12" s="46" customFormat="1" ht="83.25" customHeight="1">
      <c r="A17" s="42"/>
      <c r="B17" s="42"/>
      <c r="C17" s="294" t="s">
        <v>309</v>
      </c>
      <c r="D17" s="426">
        <v>2010</v>
      </c>
      <c r="E17" s="427" t="s">
        <v>29</v>
      </c>
      <c r="F17" s="428" t="s">
        <v>30</v>
      </c>
      <c r="G17" s="429" t="s">
        <v>495</v>
      </c>
      <c r="H17" s="395" t="s">
        <v>638</v>
      </c>
      <c r="I17" s="401">
        <f t="shared" si="1"/>
        <v>383384</v>
      </c>
      <c r="J17" s="402"/>
      <c r="K17" s="402">
        <v>383384</v>
      </c>
      <c r="L17" s="402">
        <f>K17</f>
        <v>383384</v>
      </c>
    </row>
    <row r="18" spans="1:12" s="46" customFormat="1" ht="48.75" customHeight="1" hidden="1">
      <c r="A18" s="42"/>
      <c r="B18" s="42"/>
      <c r="C18" s="47" t="s">
        <v>392</v>
      </c>
      <c r="D18" s="47" t="s">
        <v>393</v>
      </c>
      <c r="E18" s="47" t="s">
        <v>32</v>
      </c>
      <c r="F18" s="48" t="s">
        <v>394</v>
      </c>
      <c r="G18" s="391" t="s">
        <v>629</v>
      </c>
      <c r="H18" s="395" t="s">
        <v>701</v>
      </c>
      <c r="I18" s="229">
        <f t="shared" si="1"/>
        <v>0</v>
      </c>
      <c r="J18" s="50"/>
      <c r="K18" s="51"/>
      <c r="L18" s="402">
        <f aca="true" t="shared" si="2" ref="L18:L28">K18</f>
        <v>0</v>
      </c>
    </row>
    <row r="19" spans="1:12" s="46" customFormat="1" ht="60.75" customHeight="1" hidden="1">
      <c r="A19" s="42"/>
      <c r="B19" s="42"/>
      <c r="C19" s="47" t="s">
        <v>363</v>
      </c>
      <c r="D19" s="47" t="s">
        <v>364</v>
      </c>
      <c r="E19" s="47" t="s">
        <v>32</v>
      </c>
      <c r="F19" s="351" t="s">
        <v>365</v>
      </c>
      <c r="G19" s="390" t="s">
        <v>628</v>
      </c>
      <c r="H19" s="395" t="s">
        <v>702</v>
      </c>
      <c r="I19" s="229">
        <f t="shared" si="1"/>
        <v>0</v>
      </c>
      <c r="J19" s="50"/>
      <c r="K19" s="51"/>
      <c r="L19" s="402">
        <f t="shared" si="2"/>
        <v>0</v>
      </c>
    </row>
    <row r="20" spans="1:12" s="46" customFormat="1" ht="82.5" customHeight="1" hidden="1">
      <c r="A20" s="42"/>
      <c r="B20" s="42"/>
      <c r="C20" s="47" t="s">
        <v>315</v>
      </c>
      <c r="D20" s="47" t="s">
        <v>316</v>
      </c>
      <c r="E20" s="47" t="s">
        <v>131</v>
      </c>
      <c r="F20" s="48" t="s">
        <v>425</v>
      </c>
      <c r="G20" s="58" t="s">
        <v>495</v>
      </c>
      <c r="H20" s="395" t="s">
        <v>703</v>
      </c>
      <c r="I20" s="229">
        <f t="shared" si="1"/>
        <v>0</v>
      </c>
      <c r="J20" s="50"/>
      <c r="K20" s="51"/>
      <c r="L20" s="402">
        <f t="shared" si="2"/>
        <v>0</v>
      </c>
    </row>
    <row r="21" spans="1:12" s="46" customFormat="1" ht="82.5" customHeight="1">
      <c r="A21" s="42"/>
      <c r="B21" s="42"/>
      <c r="C21" s="47" t="s">
        <v>450</v>
      </c>
      <c r="D21" s="47" t="s">
        <v>423</v>
      </c>
      <c r="E21" s="47" t="s">
        <v>126</v>
      </c>
      <c r="F21" s="48" t="s">
        <v>424</v>
      </c>
      <c r="G21" s="58" t="s">
        <v>495</v>
      </c>
      <c r="H21" s="395" t="s">
        <v>638</v>
      </c>
      <c r="I21" s="229">
        <f t="shared" si="1"/>
        <v>63666</v>
      </c>
      <c r="J21" s="50"/>
      <c r="K21" s="50">
        <v>63666</v>
      </c>
      <c r="L21" s="402">
        <f t="shared" si="2"/>
        <v>63666</v>
      </c>
    </row>
    <row r="22" spans="1:12" s="46" customFormat="1" ht="2.25" customHeight="1" hidden="1">
      <c r="A22" s="42"/>
      <c r="B22" s="42"/>
      <c r="C22" s="47" t="s">
        <v>389</v>
      </c>
      <c r="D22" s="47" t="s">
        <v>390</v>
      </c>
      <c r="E22" s="47" t="s">
        <v>32</v>
      </c>
      <c r="F22" s="48" t="s">
        <v>391</v>
      </c>
      <c r="G22" s="58" t="s">
        <v>495</v>
      </c>
      <c r="H22" s="49"/>
      <c r="I22" s="229">
        <f t="shared" si="1"/>
        <v>0</v>
      </c>
      <c r="J22" s="50"/>
      <c r="K22" s="51"/>
      <c r="L22" s="402">
        <f t="shared" si="2"/>
        <v>0</v>
      </c>
    </row>
    <row r="23" spans="1:12" s="46" customFormat="1" ht="66" customHeight="1" hidden="1">
      <c r="A23" s="42"/>
      <c r="B23" s="42"/>
      <c r="C23" s="47" t="s">
        <v>392</v>
      </c>
      <c r="D23" s="47" t="s">
        <v>393</v>
      </c>
      <c r="E23" s="47" t="s">
        <v>32</v>
      </c>
      <c r="F23" s="48" t="s">
        <v>394</v>
      </c>
      <c r="G23" s="58" t="s">
        <v>495</v>
      </c>
      <c r="H23" s="62" t="s">
        <v>638</v>
      </c>
      <c r="I23" s="229">
        <f t="shared" si="1"/>
        <v>0</v>
      </c>
      <c r="J23" s="50"/>
      <c r="K23" s="51"/>
      <c r="L23" s="402">
        <f t="shared" si="2"/>
        <v>0</v>
      </c>
    </row>
    <row r="24" spans="1:12" s="25" customFormat="1" ht="64.5" customHeight="1" hidden="1">
      <c r="A24" s="42" t="s">
        <v>33</v>
      </c>
      <c r="B24" s="47"/>
      <c r="C24" s="63" t="s">
        <v>507</v>
      </c>
      <c r="D24" s="63" t="s">
        <v>508</v>
      </c>
      <c r="E24" s="63" t="s">
        <v>35</v>
      </c>
      <c r="F24" s="99" t="s">
        <v>509</v>
      </c>
      <c r="G24" s="58" t="s">
        <v>495</v>
      </c>
      <c r="H24" s="62" t="s">
        <v>638</v>
      </c>
      <c r="I24" s="229">
        <f t="shared" si="1"/>
        <v>0</v>
      </c>
      <c r="J24" s="50"/>
      <c r="K24" s="51"/>
      <c r="L24" s="402">
        <f t="shared" si="2"/>
        <v>0</v>
      </c>
    </row>
    <row r="25" spans="1:12" s="25" customFormat="1" ht="61.5" customHeight="1" hidden="1">
      <c r="A25" s="42"/>
      <c r="B25" s="200"/>
      <c r="C25" s="47" t="s">
        <v>353</v>
      </c>
      <c r="D25" s="47" t="s">
        <v>37</v>
      </c>
      <c r="E25" s="47" t="s">
        <v>38</v>
      </c>
      <c r="F25" s="49" t="s">
        <v>39</v>
      </c>
      <c r="G25" s="58" t="s">
        <v>495</v>
      </c>
      <c r="H25" s="62" t="s">
        <v>638</v>
      </c>
      <c r="I25" s="229">
        <f aca="true" t="shared" si="3" ref="I25:I57">J25+K25</f>
        <v>0</v>
      </c>
      <c r="J25" s="50"/>
      <c r="K25" s="51"/>
      <c r="L25" s="402">
        <f t="shared" si="2"/>
        <v>0</v>
      </c>
    </row>
    <row r="26" spans="1:12" s="25" customFormat="1" ht="72.75" customHeight="1" hidden="1">
      <c r="A26" s="42"/>
      <c r="B26" s="200"/>
      <c r="C26" s="59" t="s">
        <v>511</v>
      </c>
      <c r="D26" s="87" t="s">
        <v>512</v>
      </c>
      <c r="E26" s="47" t="s">
        <v>513</v>
      </c>
      <c r="F26" s="392" t="s">
        <v>630</v>
      </c>
      <c r="G26" s="58" t="s">
        <v>495</v>
      </c>
      <c r="H26" s="62" t="s">
        <v>638</v>
      </c>
      <c r="I26" s="229">
        <f t="shared" si="3"/>
        <v>0</v>
      </c>
      <c r="J26" s="50"/>
      <c r="K26" s="51"/>
      <c r="L26" s="402">
        <f t="shared" si="2"/>
        <v>0</v>
      </c>
    </row>
    <row r="27" spans="1:12" s="25" customFormat="1" ht="66.75" customHeight="1">
      <c r="A27" s="54">
        <v>250404</v>
      </c>
      <c r="B27" s="47"/>
      <c r="C27" s="47" t="s">
        <v>685</v>
      </c>
      <c r="D27" s="47" t="s">
        <v>686</v>
      </c>
      <c r="E27" s="47" t="s">
        <v>384</v>
      </c>
      <c r="F27" s="428" t="s">
        <v>687</v>
      </c>
      <c r="G27" s="58" t="s">
        <v>495</v>
      </c>
      <c r="H27" s="62" t="s">
        <v>638</v>
      </c>
      <c r="I27" s="229">
        <f t="shared" si="3"/>
        <v>250000</v>
      </c>
      <c r="J27" s="50"/>
      <c r="K27" s="50">
        <v>250000</v>
      </c>
      <c r="L27" s="402">
        <f t="shared" si="2"/>
        <v>250000</v>
      </c>
    </row>
    <row r="28" spans="1:12" s="25" customFormat="1" ht="78.75" customHeight="1" thickBot="1">
      <c r="A28" s="54"/>
      <c r="B28" s="47"/>
      <c r="C28" s="59" t="s">
        <v>683</v>
      </c>
      <c r="D28" s="87" t="s">
        <v>684</v>
      </c>
      <c r="E28" s="87" t="s">
        <v>384</v>
      </c>
      <c r="F28" s="392" t="s">
        <v>688</v>
      </c>
      <c r="G28" s="58" t="s">
        <v>495</v>
      </c>
      <c r="H28" s="62" t="s">
        <v>638</v>
      </c>
      <c r="I28" s="229">
        <f t="shared" si="3"/>
        <v>194591</v>
      </c>
      <c r="J28" s="50"/>
      <c r="K28" s="50">
        <v>194591</v>
      </c>
      <c r="L28" s="402">
        <f t="shared" si="2"/>
        <v>194591</v>
      </c>
    </row>
    <row r="29" spans="1:12" s="25" customFormat="1" ht="77.25" customHeight="1" hidden="1">
      <c r="A29" s="55" t="s">
        <v>40</v>
      </c>
      <c r="B29" s="47"/>
      <c r="C29" s="47" t="s">
        <v>355</v>
      </c>
      <c r="D29" s="47" t="s">
        <v>356</v>
      </c>
      <c r="E29" s="47" t="s">
        <v>42</v>
      </c>
      <c r="F29" s="49" t="s">
        <v>357</v>
      </c>
      <c r="G29" s="56" t="s">
        <v>490</v>
      </c>
      <c r="H29" s="62" t="s">
        <v>638</v>
      </c>
      <c r="I29" s="229">
        <f t="shared" si="3"/>
        <v>0</v>
      </c>
      <c r="J29" s="50"/>
      <c r="K29" s="51"/>
      <c r="L29" s="50"/>
    </row>
    <row r="30" spans="1:12" s="25" customFormat="1" ht="63" hidden="1">
      <c r="A30" s="57" t="s">
        <v>40</v>
      </c>
      <c r="B30" s="57"/>
      <c r="C30" s="47" t="s">
        <v>519</v>
      </c>
      <c r="D30" s="47" t="s">
        <v>479</v>
      </c>
      <c r="E30" s="47" t="s">
        <v>225</v>
      </c>
      <c r="F30" s="224" t="s">
        <v>478</v>
      </c>
      <c r="G30" s="389" t="s">
        <v>631</v>
      </c>
      <c r="H30" s="62" t="s">
        <v>638</v>
      </c>
      <c r="I30" s="229">
        <f t="shared" si="3"/>
        <v>0</v>
      </c>
      <c r="J30" s="50"/>
      <c r="K30" s="51"/>
      <c r="L30" s="50"/>
    </row>
    <row r="31" spans="1:12" s="25" customFormat="1" ht="63" customHeight="1" hidden="1">
      <c r="A31" s="55" t="s">
        <v>40</v>
      </c>
      <c r="B31" s="47"/>
      <c r="C31" s="47" t="s">
        <v>519</v>
      </c>
      <c r="D31" s="47" t="s">
        <v>479</v>
      </c>
      <c r="E31" s="47" t="s">
        <v>225</v>
      </c>
      <c r="F31" s="393" t="s">
        <v>478</v>
      </c>
      <c r="G31" s="391" t="s">
        <v>632</v>
      </c>
      <c r="H31" s="62" t="s">
        <v>638</v>
      </c>
      <c r="I31" s="229">
        <f t="shared" si="3"/>
        <v>0</v>
      </c>
      <c r="J31" s="50"/>
      <c r="K31" s="51"/>
      <c r="L31" s="50"/>
    </row>
    <row r="32" spans="1:12" s="46" customFormat="1" ht="63" customHeight="1" hidden="1">
      <c r="A32" s="42" t="s">
        <v>33</v>
      </c>
      <c r="B32" s="200"/>
      <c r="C32" s="59" t="s">
        <v>519</v>
      </c>
      <c r="D32" s="59" t="s">
        <v>479</v>
      </c>
      <c r="E32" s="59" t="s">
        <v>225</v>
      </c>
      <c r="F32" s="393" t="s">
        <v>478</v>
      </c>
      <c r="G32" s="391" t="s">
        <v>633</v>
      </c>
      <c r="H32" s="62" t="s">
        <v>638</v>
      </c>
      <c r="I32" s="229">
        <f t="shared" si="3"/>
        <v>0</v>
      </c>
      <c r="J32" s="50"/>
      <c r="K32" s="51"/>
      <c r="L32" s="50"/>
    </row>
    <row r="33" spans="1:12" s="46" customFormat="1" ht="170.25" customHeight="1" hidden="1">
      <c r="A33" s="42"/>
      <c r="B33" s="200"/>
      <c r="C33" s="59" t="s">
        <v>519</v>
      </c>
      <c r="D33" s="59" t="s">
        <v>479</v>
      </c>
      <c r="E33" s="59" t="s">
        <v>225</v>
      </c>
      <c r="F33" s="393" t="s">
        <v>478</v>
      </c>
      <c r="G33" s="389" t="s">
        <v>634</v>
      </c>
      <c r="H33" s="62" t="s">
        <v>667</v>
      </c>
      <c r="I33" s="229">
        <f t="shared" si="3"/>
        <v>0</v>
      </c>
      <c r="J33" s="50"/>
      <c r="K33" s="51"/>
      <c r="L33" s="50"/>
    </row>
    <row r="34" spans="1:12" s="25" customFormat="1" ht="83.25" customHeight="1" hidden="1" thickBot="1">
      <c r="A34" s="42" t="s">
        <v>33</v>
      </c>
      <c r="B34" s="200"/>
      <c r="C34" s="293" t="s">
        <v>519</v>
      </c>
      <c r="D34" s="418">
        <v>9800</v>
      </c>
      <c r="E34" s="419" t="s">
        <v>225</v>
      </c>
      <c r="F34" s="420" t="s">
        <v>478</v>
      </c>
      <c r="G34" s="389" t="s">
        <v>635</v>
      </c>
      <c r="H34" s="396" t="s">
        <v>638</v>
      </c>
      <c r="I34" s="397">
        <f t="shared" si="3"/>
        <v>0</v>
      </c>
      <c r="J34" s="398"/>
      <c r="K34" s="399"/>
      <c r="L34" s="398"/>
    </row>
    <row r="35" spans="1:12" s="46" customFormat="1" ht="33" customHeight="1" thickBot="1">
      <c r="A35" s="60">
        <v>250404</v>
      </c>
      <c r="B35" s="417"/>
      <c r="C35" s="240" t="s">
        <v>304</v>
      </c>
      <c r="D35" s="241" t="s">
        <v>62</v>
      </c>
      <c r="E35" s="241"/>
      <c r="F35" s="242" t="s">
        <v>53</v>
      </c>
      <c r="G35" s="422"/>
      <c r="H35" s="422"/>
      <c r="I35" s="405">
        <f t="shared" si="3"/>
        <v>60000</v>
      </c>
      <c r="J35" s="406">
        <f>J38+J39+J40+J42</f>
        <v>60000</v>
      </c>
      <c r="K35" s="406">
        <f>K38+K39+K40+K42</f>
        <v>0</v>
      </c>
      <c r="L35" s="407">
        <f>L38+L39+L40+L42</f>
        <v>0</v>
      </c>
    </row>
    <row r="36" spans="1:12" s="25" customFormat="1" ht="31.5" customHeight="1" hidden="1">
      <c r="A36" s="54">
        <v>250404</v>
      </c>
      <c r="B36" s="54"/>
      <c r="C36" s="238" t="s">
        <v>303</v>
      </c>
      <c r="D36" s="238"/>
      <c r="E36" s="238"/>
      <c r="F36" s="239" t="s">
        <v>53</v>
      </c>
      <c r="G36" s="395"/>
      <c r="H36" s="395"/>
      <c r="I36" s="401">
        <f t="shared" si="3"/>
        <v>0</v>
      </c>
      <c r="J36" s="421"/>
      <c r="K36" s="421"/>
      <c r="L36" s="421"/>
    </row>
    <row r="37" spans="1:12" s="25" customFormat="1" ht="83.25" customHeight="1" hidden="1">
      <c r="A37" s="54"/>
      <c r="B37" s="55"/>
      <c r="C37" s="63" t="s">
        <v>55</v>
      </c>
      <c r="D37" s="63" t="s">
        <v>56</v>
      </c>
      <c r="E37" s="63" t="s">
        <v>35</v>
      </c>
      <c r="F37" s="48" t="s">
        <v>57</v>
      </c>
      <c r="G37" s="62"/>
      <c r="H37" s="62"/>
      <c r="I37" s="229">
        <f t="shared" si="3"/>
        <v>0</v>
      </c>
      <c r="J37" s="50"/>
      <c r="K37" s="51"/>
      <c r="L37" s="50"/>
    </row>
    <row r="38" spans="1:12" s="25" customFormat="1" ht="83.25" customHeight="1" hidden="1">
      <c r="A38" s="54"/>
      <c r="B38" s="55"/>
      <c r="C38" s="63" t="s">
        <v>527</v>
      </c>
      <c r="D38" s="63" t="s">
        <v>528</v>
      </c>
      <c r="E38" s="63" t="s">
        <v>175</v>
      </c>
      <c r="F38" s="48" t="s">
        <v>184</v>
      </c>
      <c r="G38" s="62" t="s">
        <v>491</v>
      </c>
      <c r="H38" s="62" t="s">
        <v>673</v>
      </c>
      <c r="I38" s="229">
        <f t="shared" si="3"/>
        <v>0</v>
      </c>
      <c r="J38" s="50"/>
      <c r="K38" s="51"/>
      <c r="L38" s="50"/>
    </row>
    <row r="39" spans="1:12" s="25" customFormat="1" ht="78.75" customHeight="1" hidden="1">
      <c r="A39" s="54"/>
      <c r="B39" s="55"/>
      <c r="C39" s="63" t="s">
        <v>475</v>
      </c>
      <c r="D39" s="63" t="s">
        <v>476</v>
      </c>
      <c r="E39" s="63" t="s">
        <v>175</v>
      </c>
      <c r="F39" s="48" t="s">
        <v>187</v>
      </c>
      <c r="G39" s="62" t="s">
        <v>491</v>
      </c>
      <c r="H39" s="62" t="s">
        <v>673</v>
      </c>
      <c r="I39" s="229">
        <f t="shared" si="3"/>
        <v>0</v>
      </c>
      <c r="J39" s="50"/>
      <c r="K39" s="51"/>
      <c r="L39" s="50"/>
    </row>
    <row r="40" spans="1:14" s="25" customFormat="1" ht="80.25" customHeight="1" hidden="1">
      <c r="A40" s="54"/>
      <c r="B40" s="47"/>
      <c r="C40" s="47" t="s">
        <v>402</v>
      </c>
      <c r="D40" s="47" t="s">
        <v>401</v>
      </c>
      <c r="E40" s="47" t="s">
        <v>59</v>
      </c>
      <c r="F40" s="49" t="s">
        <v>349</v>
      </c>
      <c r="G40" s="62" t="s">
        <v>491</v>
      </c>
      <c r="H40" s="62" t="s">
        <v>673</v>
      </c>
      <c r="I40" s="229">
        <f t="shared" si="3"/>
        <v>0</v>
      </c>
      <c r="J40" s="50"/>
      <c r="K40" s="51"/>
      <c r="L40" s="50"/>
      <c r="N40" s="64"/>
    </row>
    <row r="41" spans="1:14" s="25" customFormat="1" ht="63" customHeight="1" hidden="1">
      <c r="A41" s="54"/>
      <c r="B41" s="47"/>
      <c r="C41" s="63" t="s">
        <v>347</v>
      </c>
      <c r="D41" s="63" t="s">
        <v>348</v>
      </c>
      <c r="E41" s="63" t="s">
        <v>35</v>
      </c>
      <c r="F41" s="48" t="s">
        <v>57</v>
      </c>
      <c r="G41" s="62" t="s">
        <v>491</v>
      </c>
      <c r="H41" s="62" t="s">
        <v>494</v>
      </c>
      <c r="I41" s="229">
        <f t="shared" si="3"/>
        <v>0</v>
      </c>
      <c r="J41" s="50"/>
      <c r="K41" s="51"/>
      <c r="L41" s="50"/>
      <c r="N41" s="64"/>
    </row>
    <row r="42" spans="1:12" s="25" customFormat="1" ht="79.5" customHeight="1" thickBot="1">
      <c r="A42" s="54"/>
      <c r="B42" s="47"/>
      <c r="C42" s="246" t="s">
        <v>403</v>
      </c>
      <c r="D42" s="246" t="s">
        <v>404</v>
      </c>
      <c r="E42" s="246" t="s">
        <v>61</v>
      </c>
      <c r="F42" s="408" t="s">
        <v>409</v>
      </c>
      <c r="G42" s="396" t="s">
        <v>491</v>
      </c>
      <c r="H42" s="396" t="s">
        <v>673</v>
      </c>
      <c r="I42" s="397">
        <f t="shared" si="3"/>
        <v>60000</v>
      </c>
      <c r="J42" s="398">
        <v>60000</v>
      </c>
      <c r="K42" s="399"/>
      <c r="L42" s="398"/>
    </row>
    <row r="43" spans="1:12" s="25" customFormat="1" ht="65.25" customHeight="1" hidden="1" thickBot="1">
      <c r="A43" s="54"/>
      <c r="B43" s="236"/>
      <c r="C43" s="250" t="s">
        <v>140</v>
      </c>
      <c r="D43" s="251" t="s">
        <v>249</v>
      </c>
      <c r="E43" s="251"/>
      <c r="F43" s="253" t="s">
        <v>211</v>
      </c>
      <c r="G43" s="416"/>
      <c r="H43" s="416"/>
      <c r="I43" s="405">
        <f>J43+K43</f>
        <v>0</v>
      </c>
      <c r="J43" s="406">
        <f>J44</f>
        <v>0</v>
      </c>
      <c r="K43" s="406">
        <f>K44</f>
        <v>0</v>
      </c>
      <c r="L43" s="407">
        <f>L44</f>
        <v>0</v>
      </c>
    </row>
    <row r="44" spans="1:12" s="25" customFormat="1" ht="65.25" customHeight="1" hidden="1" thickBot="1">
      <c r="A44" s="54"/>
      <c r="B44" s="236"/>
      <c r="C44" s="235" t="s">
        <v>670</v>
      </c>
      <c r="D44" s="502" t="s">
        <v>501</v>
      </c>
      <c r="E44" s="502" t="s">
        <v>384</v>
      </c>
      <c r="F44" s="436" t="s">
        <v>502</v>
      </c>
      <c r="G44" s="503" t="s">
        <v>672</v>
      </c>
      <c r="H44" s="411" t="s">
        <v>638</v>
      </c>
      <c r="I44" s="504">
        <f>J44+K44</f>
        <v>0</v>
      </c>
      <c r="J44" s="413"/>
      <c r="K44" s="414"/>
      <c r="L44" s="501"/>
    </row>
    <row r="45" spans="1:12" s="25" customFormat="1" ht="33.75" customHeight="1" hidden="1" thickBot="1">
      <c r="A45" s="54"/>
      <c r="B45" s="236"/>
      <c r="C45" s="240" t="s">
        <v>534</v>
      </c>
      <c r="D45" s="241" t="s">
        <v>533</v>
      </c>
      <c r="E45" s="415"/>
      <c r="F45" s="253" t="s">
        <v>552</v>
      </c>
      <c r="G45" s="416"/>
      <c r="H45" s="416"/>
      <c r="I45" s="405">
        <f>J45+K45</f>
        <v>0</v>
      </c>
      <c r="J45" s="406">
        <f>J46</f>
        <v>0</v>
      </c>
      <c r="K45" s="406">
        <f>K46</f>
        <v>0</v>
      </c>
      <c r="L45" s="407">
        <f>L46</f>
        <v>0</v>
      </c>
    </row>
    <row r="46" spans="1:12" s="25" customFormat="1" ht="65.25" customHeight="1" hidden="1" thickBot="1">
      <c r="A46" s="54"/>
      <c r="B46" s="47"/>
      <c r="C46" s="409" t="s">
        <v>536</v>
      </c>
      <c r="D46" s="409" t="s">
        <v>537</v>
      </c>
      <c r="E46" s="409" t="s">
        <v>69</v>
      </c>
      <c r="F46" s="410" t="s">
        <v>538</v>
      </c>
      <c r="G46" s="394" t="s">
        <v>71</v>
      </c>
      <c r="H46" s="411" t="s">
        <v>638</v>
      </c>
      <c r="I46" s="412">
        <f>J46+K46</f>
        <v>0</v>
      </c>
      <c r="J46" s="413"/>
      <c r="K46" s="414"/>
      <c r="L46" s="413"/>
    </row>
    <row r="47" spans="1:12" s="25" customFormat="1" ht="36" customHeight="1" thickBot="1">
      <c r="A47" s="54"/>
      <c r="B47" s="236"/>
      <c r="C47" s="240" t="s">
        <v>367</v>
      </c>
      <c r="D47" s="241" t="s">
        <v>366</v>
      </c>
      <c r="E47" s="241"/>
      <c r="F47" s="253" t="s">
        <v>220</v>
      </c>
      <c r="G47" s="404"/>
      <c r="H47" s="404"/>
      <c r="I47" s="405">
        <f t="shared" si="3"/>
        <v>298011</v>
      </c>
      <c r="J47" s="406">
        <f>J49+J50+J51+J52+J53</f>
        <v>0</v>
      </c>
      <c r="K47" s="406">
        <f>K49+K50+K51+K52+K53</f>
        <v>298011</v>
      </c>
      <c r="L47" s="407">
        <f>L49+L50+L51+L52+L53</f>
        <v>298011</v>
      </c>
    </row>
    <row r="48" spans="1:12" s="25" customFormat="1" ht="36" customHeight="1" hidden="1">
      <c r="A48" s="54"/>
      <c r="B48" s="47"/>
      <c r="C48" s="238" t="s">
        <v>492</v>
      </c>
      <c r="D48" s="238"/>
      <c r="E48" s="400"/>
      <c r="F48" s="249" t="s">
        <v>220</v>
      </c>
      <c r="G48" s="395"/>
      <c r="H48" s="395"/>
      <c r="I48" s="401">
        <f t="shared" si="3"/>
        <v>0</v>
      </c>
      <c r="J48" s="402"/>
      <c r="K48" s="403"/>
      <c r="L48" s="402"/>
    </row>
    <row r="49" spans="1:12" s="25" customFormat="1" ht="62.25" customHeight="1" hidden="1">
      <c r="A49" s="54"/>
      <c r="B49" s="47"/>
      <c r="C49" s="63" t="s">
        <v>636</v>
      </c>
      <c r="D49" s="63" t="s">
        <v>542</v>
      </c>
      <c r="E49" s="63" t="s">
        <v>225</v>
      </c>
      <c r="F49" s="395" t="s">
        <v>549</v>
      </c>
      <c r="G49" s="62" t="s">
        <v>639</v>
      </c>
      <c r="H49" s="62" t="s">
        <v>667</v>
      </c>
      <c r="I49" s="229">
        <f t="shared" si="3"/>
        <v>0</v>
      </c>
      <c r="J49" s="50"/>
      <c r="K49" s="51"/>
      <c r="L49" s="50"/>
    </row>
    <row r="50" spans="1:12" s="25" customFormat="1" ht="80.25" customHeight="1" hidden="1">
      <c r="A50" s="54"/>
      <c r="B50" s="47"/>
      <c r="C50" s="63" t="s">
        <v>543</v>
      </c>
      <c r="D50" s="63" t="s">
        <v>544</v>
      </c>
      <c r="E50" s="63" t="s">
        <v>225</v>
      </c>
      <c r="F50" s="393" t="s">
        <v>550</v>
      </c>
      <c r="G50" s="62" t="s">
        <v>639</v>
      </c>
      <c r="H50" s="62" t="s">
        <v>667</v>
      </c>
      <c r="I50" s="229">
        <f t="shared" si="3"/>
        <v>0</v>
      </c>
      <c r="J50" s="50"/>
      <c r="K50" s="51"/>
      <c r="L50" s="50"/>
    </row>
    <row r="51" spans="1:12" s="25" customFormat="1" ht="63" customHeight="1">
      <c r="A51" s="54"/>
      <c r="B51" s="47"/>
      <c r="C51" s="63" t="s">
        <v>546</v>
      </c>
      <c r="D51" s="63" t="s">
        <v>545</v>
      </c>
      <c r="E51" s="63" t="s">
        <v>225</v>
      </c>
      <c r="F51" s="395" t="s">
        <v>551</v>
      </c>
      <c r="G51" s="62" t="s">
        <v>639</v>
      </c>
      <c r="H51" s="62" t="s">
        <v>667</v>
      </c>
      <c r="I51" s="229">
        <f t="shared" si="3"/>
        <v>267727</v>
      </c>
      <c r="J51" s="50"/>
      <c r="K51" s="51">
        <v>267727</v>
      </c>
      <c r="L51" s="50">
        <v>267727</v>
      </c>
    </row>
    <row r="52" spans="1:12" s="25" customFormat="1" ht="68.25" customHeight="1" thickBot="1">
      <c r="A52" s="54"/>
      <c r="B52" s="47"/>
      <c r="C52" s="63" t="s">
        <v>369</v>
      </c>
      <c r="D52" s="63" t="s">
        <v>370</v>
      </c>
      <c r="E52" s="63" t="s">
        <v>225</v>
      </c>
      <c r="F52" s="395" t="s">
        <v>371</v>
      </c>
      <c r="G52" s="62" t="s">
        <v>639</v>
      </c>
      <c r="H52" s="62" t="s">
        <v>667</v>
      </c>
      <c r="I52" s="229">
        <f t="shared" si="3"/>
        <v>30284</v>
      </c>
      <c r="J52" s="50"/>
      <c r="K52" s="51">
        <v>30284</v>
      </c>
      <c r="L52" s="50">
        <v>30284</v>
      </c>
    </row>
    <row r="53" spans="1:12" s="25" customFormat="1" ht="99" customHeight="1" hidden="1" thickBot="1">
      <c r="A53" s="54"/>
      <c r="B53" s="47"/>
      <c r="C53" s="47" t="s">
        <v>480</v>
      </c>
      <c r="D53" s="47" t="s">
        <v>479</v>
      </c>
      <c r="E53" s="47" t="s">
        <v>225</v>
      </c>
      <c r="F53" s="224" t="s">
        <v>478</v>
      </c>
      <c r="G53" s="62" t="s">
        <v>493</v>
      </c>
      <c r="H53" s="62" t="s">
        <v>638</v>
      </c>
      <c r="I53" s="229">
        <f>J53+K53</f>
        <v>0</v>
      </c>
      <c r="J53" s="50"/>
      <c r="K53" s="51"/>
      <c r="L53" s="50"/>
    </row>
    <row r="54" spans="1:12" s="46" customFormat="1" ht="35.25" customHeight="1" hidden="1">
      <c r="A54" s="42" t="s">
        <v>62</v>
      </c>
      <c r="B54" s="42"/>
      <c r="C54" s="65" t="s">
        <v>63</v>
      </c>
      <c r="D54" s="66"/>
      <c r="E54" s="47"/>
      <c r="F54" s="44" t="s">
        <v>64</v>
      </c>
      <c r="G54" s="44"/>
      <c r="H54" s="44"/>
      <c r="I54" s="229">
        <f t="shared" si="3"/>
        <v>0</v>
      </c>
      <c r="J54" s="45">
        <f aca="true" t="shared" si="4" ref="J54:L55">J55</f>
        <v>0</v>
      </c>
      <c r="K54" s="45">
        <f t="shared" si="4"/>
        <v>0</v>
      </c>
      <c r="L54" s="45">
        <f t="shared" si="4"/>
        <v>0</v>
      </c>
    </row>
    <row r="55" spans="1:12" s="25" customFormat="1" ht="31.5" customHeight="1" hidden="1">
      <c r="A55" s="42" t="s">
        <v>62</v>
      </c>
      <c r="B55" s="42" t="s">
        <v>251</v>
      </c>
      <c r="C55" s="43" t="s">
        <v>65</v>
      </c>
      <c r="D55" s="66"/>
      <c r="E55" s="47"/>
      <c r="F55" s="44" t="s">
        <v>64</v>
      </c>
      <c r="G55" s="44"/>
      <c r="H55" s="44"/>
      <c r="I55" s="229">
        <f t="shared" si="3"/>
        <v>0</v>
      </c>
      <c r="J55" s="50">
        <f t="shared" si="4"/>
        <v>0</v>
      </c>
      <c r="K55" s="50">
        <f t="shared" si="4"/>
        <v>0</v>
      </c>
      <c r="L55" s="50">
        <f t="shared" si="4"/>
        <v>0</v>
      </c>
    </row>
    <row r="56" spans="1:12" s="25" customFormat="1" ht="39" customHeight="1" hidden="1">
      <c r="A56" s="55" t="s">
        <v>66</v>
      </c>
      <c r="B56" s="55" t="s">
        <v>252</v>
      </c>
      <c r="C56" s="234" t="s">
        <v>67</v>
      </c>
      <c r="D56" s="234" t="s">
        <v>68</v>
      </c>
      <c r="E56" s="234" t="s">
        <v>69</v>
      </c>
      <c r="F56" s="237" t="s">
        <v>70</v>
      </c>
      <c r="G56" s="408" t="s">
        <v>71</v>
      </c>
      <c r="H56" s="408"/>
      <c r="I56" s="397">
        <f t="shared" si="3"/>
        <v>0</v>
      </c>
      <c r="J56" s="398"/>
      <c r="K56" s="399"/>
      <c r="L56" s="398">
        <f>J56+K56</f>
        <v>0</v>
      </c>
    </row>
    <row r="57" spans="1:12" s="25" customFormat="1" ht="19.5" customHeight="1" thickBot="1">
      <c r="A57" s="67"/>
      <c r="B57" s="445"/>
      <c r="C57" s="446"/>
      <c r="D57" s="447"/>
      <c r="E57" s="448"/>
      <c r="F57" s="449" t="s">
        <v>72</v>
      </c>
      <c r="G57" s="450"/>
      <c r="H57" s="450"/>
      <c r="I57" s="405">
        <f t="shared" si="3"/>
        <v>1249652</v>
      </c>
      <c r="J57" s="451">
        <f>J9+J16+J35+J45+J47+J43</f>
        <v>60000</v>
      </c>
      <c r="K57" s="451">
        <f>K9+K16+K35+K45+K47+K43</f>
        <v>1189652</v>
      </c>
      <c r="L57" s="451">
        <f>L9+L16+L35+L45+L47+L43</f>
        <v>1189652</v>
      </c>
    </row>
    <row r="58" ht="15.75">
      <c r="L58" s="69"/>
    </row>
    <row r="59" spans="3:12" ht="52.5" customHeight="1">
      <c r="C59" s="701" t="s">
        <v>718</v>
      </c>
      <c r="D59" s="571"/>
      <c r="E59" s="571"/>
      <c r="F59" s="571"/>
      <c r="G59" s="571"/>
      <c r="H59" s="571"/>
      <c r="I59" s="571"/>
      <c r="J59" s="571"/>
      <c r="K59" s="571"/>
      <c r="L59" s="69"/>
    </row>
    <row r="60" spans="2:12" ht="36" customHeight="1">
      <c r="B60" s="666"/>
      <c r="C60" s="662"/>
      <c r="D60" s="662"/>
      <c r="E60" s="662"/>
      <c r="F60" s="662"/>
      <c r="G60" s="662"/>
      <c r="H60" s="662"/>
      <c r="I60" s="662"/>
      <c r="J60" s="662"/>
      <c r="K60" s="662"/>
      <c r="L60" s="662"/>
    </row>
    <row r="61" spans="3:10" ht="36.75" customHeight="1">
      <c r="C61" s="70"/>
      <c r="J61" s="71"/>
    </row>
    <row r="62" spans="3:10" ht="31.5" customHeight="1">
      <c r="C62" s="72"/>
      <c r="J62" s="73"/>
    </row>
    <row r="63" spans="3:10" ht="44.25" customHeight="1">
      <c r="C63" s="72"/>
      <c r="J63" s="73"/>
    </row>
    <row r="64" spans="3:10" ht="67.5" customHeight="1">
      <c r="C64" s="72"/>
      <c r="J64" s="73"/>
    </row>
    <row r="65" ht="18.75">
      <c r="J65" s="73"/>
    </row>
    <row r="70" ht="15.75">
      <c r="J70" s="69"/>
    </row>
  </sheetData>
  <sheetProtection/>
  <mergeCells count="14">
    <mergeCell ref="C1:L1"/>
    <mergeCell ref="C4:L4"/>
    <mergeCell ref="G2:L2"/>
    <mergeCell ref="C59:K59"/>
    <mergeCell ref="B60:L60"/>
    <mergeCell ref="I6:I7"/>
    <mergeCell ref="J6:J7"/>
    <mergeCell ref="K6:L6"/>
    <mergeCell ref="C6:C7"/>
    <mergeCell ref="D6:D7"/>
    <mergeCell ref="E6:E7"/>
    <mergeCell ref="F6:F7"/>
    <mergeCell ref="G6:G7"/>
    <mergeCell ref="H6:H7"/>
  </mergeCells>
  <printOptions/>
  <pageMargins left="0.7480314960629921" right="0.7480314960629921" top="0.984251968503937" bottom="0.984251968503937" header="0.5118110236220472" footer="0.5118110236220472"/>
  <pageSetup fitToHeight="2" fitToWidth="1" horizontalDpi="600" verticalDpi="600" orientation="landscape" paperSize="9" scale="59" r:id="rId1"/>
  <rowBreaks count="1" manualBreakCount="1">
    <brk id="28" max="11" man="1"/>
  </rowBreaks>
  <colBreaks count="1" manualBreakCount="1">
    <brk id="12" max="65535" man="1"/>
  </colBreaks>
</worksheet>
</file>

<file path=xl/worksheets/sheet8.xml><?xml version="1.0" encoding="utf-8"?>
<worksheet xmlns="http://schemas.openxmlformats.org/spreadsheetml/2006/main" xmlns:r="http://schemas.openxmlformats.org/officeDocument/2006/relationships">
  <dimension ref="A1:I44"/>
  <sheetViews>
    <sheetView zoomScalePageLayoutView="0" workbookViewId="0" topLeftCell="A17">
      <selection activeCell="Q33" sqref="Q33"/>
    </sheetView>
  </sheetViews>
  <sheetFormatPr defaultColWidth="9.33203125" defaultRowHeight="12.75"/>
  <cols>
    <col min="1" max="1" width="6.33203125" style="0" customWidth="1"/>
    <col min="2" max="2" width="29.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ht="12" customHeight="1">
      <c r="B1" t="s">
        <v>373</v>
      </c>
    </row>
    <row r="2" spans="5:8" ht="16.5" hidden="1">
      <c r="E2" s="690"/>
      <c r="F2" s="690"/>
      <c r="G2" s="690"/>
      <c r="H2" s="690"/>
    </row>
    <row r="3" spans="5:8" ht="16.5" hidden="1">
      <c r="E3" s="691"/>
      <c r="F3" s="691"/>
      <c r="G3" s="691"/>
      <c r="H3" s="691"/>
    </row>
    <row r="4" spans="5:8" ht="16.5" hidden="1">
      <c r="E4" s="691"/>
      <c r="F4" s="691"/>
      <c r="G4" s="691"/>
      <c r="H4" s="691"/>
    </row>
    <row r="5" spans="5:8" ht="16.5" hidden="1">
      <c r="E5" s="691"/>
      <c r="F5" s="691"/>
      <c r="G5" s="691"/>
      <c r="H5" s="691"/>
    </row>
    <row r="6" spans="7:8" ht="12.75" hidden="1">
      <c r="G6" s="692"/>
      <c r="H6" s="692"/>
    </row>
    <row r="7" ht="12.75" hidden="1"/>
    <row r="8" ht="12.75" hidden="1"/>
    <row r="9" ht="12.75" hidden="1"/>
    <row r="10" ht="12.75" hidden="1"/>
    <row r="11" spans="4:8" ht="15.75">
      <c r="D11" s="211"/>
      <c r="E11" s="678" t="s">
        <v>455</v>
      </c>
      <c r="F11" s="678"/>
      <c r="G11" s="678"/>
      <c r="H11" s="678"/>
    </row>
    <row r="12" spans="4:8" ht="15.75">
      <c r="D12" s="678" t="s">
        <v>469</v>
      </c>
      <c r="E12" s="678"/>
      <c r="F12" s="678"/>
      <c r="G12" s="678"/>
      <c r="H12" s="678"/>
    </row>
    <row r="13" spans="4:8" ht="14.25" customHeight="1">
      <c r="D13" s="678" t="s">
        <v>470</v>
      </c>
      <c r="E13" s="678"/>
      <c r="F13" s="678"/>
      <c r="G13" s="678"/>
      <c r="H13" s="678"/>
    </row>
    <row r="14" spans="3:7" ht="26.25" customHeight="1">
      <c r="C14" s="680" t="s">
        <v>73</v>
      </c>
      <c r="D14" s="680"/>
      <c r="E14" s="680"/>
      <c r="F14" s="680"/>
      <c r="G14" s="680"/>
    </row>
    <row r="15" spans="3:7" ht="12.75">
      <c r="C15" s="680" t="s">
        <v>74</v>
      </c>
      <c r="D15" s="680"/>
      <c r="E15" s="680"/>
      <c r="F15" s="680"/>
      <c r="G15" s="680"/>
    </row>
    <row r="16" ht="12.75">
      <c r="D16" s="159" t="s">
        <v>471</v>
      </c>
    </row>
    <row r="17" ht="12" customHeight="1" thickBot="1"/>
    <row r="18" ht="13.5" hidden="1" thickBot="1"/>
    <row r="19" spans="1:8" ht="12.75">
      <c r="A19" s="681" t="s">
        <v>99</v>
      </c>
      <c r="B19" s="684" t="s">
        <v>100</v>
      </c>
      <c r="C19" s="160" t="s">
        <v>75</v>
      </c>
      <c r="D19" s="160" t="s">
        <v>79</v>
      </c>
      <c r="E19" s="160" t="s">
        <v>81</v>
      </c>
      <c r="F19" s="160" t="s">
        <v>83</v>
      </c>
      <c r="G19" s="160" t="s">
        <v>84</v>
      </c>
      <c r="H19" s="161" t="s">
        <v>84</v>
      </c>
    </row>
    <row r="20" spans="1:8" ht="12.75">
      <c r="A20" s="682"/>
      <c r="B20" s="685"/>
      <c r="C20" s="162" t="s">
        <v>76</v>
      </c>
      <c r="D20" s="162" t="s">
        <v>78</v>
      </c>
      <c r="E20" s="162" t="s">
        <v>76</v>
      </c>
      <c r="F20" s="162"/>
      <c r="G20" s="162" t="s">
        <v>85</v>
      </c>
      <c r="H20" s="163" t="s">
        <v>85</v>
      </c>
    </row>
    <row r="21" spans="1:8" ht="12.75">
      <c r="A21" s="682"/>
      <c r="B21" s="685"/>
      <c r="C21" s="162" t="s">
        <v>77</v>
      </c>
      <c r="D21" s="162" t="s">
        <v>80</v>
      </c>
      <c r="E21" s="162" t="s">
        <v>82</v>
      </c>
      <c r="F21" s="162" t="s">
        <v>80</v>
      </c>
      <c r="G21" s="162" t="s">
        <v>86</v>
      </c>
      <c r="H21" s="163" t="s">
        <v>88</v>
      </c>
    </row>
    <row r="22" spans="1:8" ht="12.75">
      <c r="A22" s="682"/>
      <c r="B22" s="685"/>
      <c r="C22" s="164">
        <v>2271</v>
      </c>
      <c r="D22" s="164">
        <v>2272</v>
      </c>
      <c r="E22" s="164">
        <v>2273</v>
      </c>
      <c r="F22" s="164">
        <v>2274</v>
      </c>
      <c r="G22" s="164">
        <v>2275</v>
      </c>
      <c r="H22" s="165">
        <v>2275</v>
      </c>
    </row>
    <row r="23" spans="1:8" ht="13.5" thickBot="1">
      <c r="A23" s="683"/>
      <c r="B23" s="686"/>
      <c r="C23" s="166"/>
      <c r="D23" s="166"/>
      <c r="E23" s="166"/>
      <c r="F23" s="166"/>
      <c r="G23" s="166"/>
      <c r="H23" s="167"/>
    </row>
    <row r="24" spans="1:8" ht="12.75">
      <c r="A24" s="168" t="s">
        <v>23</v>
      </c>
      <c r="B24" s="169" t="s">
        <v>87</v>
      </c>
      <c r="C24" s="170">
        <v>35</v>
      </c>
      <c r="D24" s="170">
        <v>252</v>
      </c>
      <c r="E24" s="170">
        <v>6400</v>
      </c>
      <c r="F24" s="170"/>
      <c r="G24" s="170"/>
      <c r="H24" s="171"/>
    </row>
    <row r="25" spans="1:8" ht="25.5">
      <c r="A25" s="172" t="s">
        <v>307</v>
      </c>
      <c r="B25" s="173" t="s">
        <v>93</v>
      </c>
      <c r="C25" s="174">
        <v>1678</v>
      </c>
      <c r="D25" s="174">
        <v>10670</v>
      </c>
      <c r="E25" s="174">
        <v>539100</v>
      </c>
      <c r="F25" s="174">
        <f>F26+F27</f>
        <v>114600</v>
      </c>
      <c r="G25" s="174">
        <f>G26+G27</f>
        <v>0</v>
      </c>
      <c r="H25" s="175">
        <f>H26+H27</f>
        <v>147</v>
      </c>
    </row>
    <row r="26" spans="1:8" ht="38.25">
      <c r="A26" s="176"/>
      <c r="B26" s="177" t="s">
        <v>92</v>
      </c>
      <c r="C26" s="178">
        <v>10</v>
      </c>
      <c r="D26" s="178">
        <v>70</v>
      </c>
      <c r="E26" s="178">
        <v>1900</v>
      </c>
      <c r="F26" s="178"/>
      <c r="G26" s="179"/>
      <c r="H26" s="180"/>
    </row>
    <row r="27" spans="1:8" ht="25.5">
      <c r="A27" s="176"/>
      <c r="B27" s="177" t="s">
        <v>94</v>
      </c>
      <c r="C27" s="181">
        <v>1668</v>
      </c>
      <c r="D27" s="181">
        <v>10600</v>
      </c>
      <c r="E27" s="181">
        <v>537200</v>
      </c>
      <c r="F27" s="181">
        <v>114600</v>
      </c>
      <c r="G27" s="181"/>
      <c r="H27" s="180">
        <v>147</v>
      </c>
    </row>
    <row r="28" spans="1:8" ht="12.75" hidden="1">
      <c r="A28" s="172"/>
      <c r="B28" s="173"/>
      <c r="C28" s="174"/>
      <c r="D28" s="174"/>
      <c r="E28" s="174"/>
      <c r="F28" s="182"/>
      <c r="G28" s="183"/>
      <c r="H28" s="184"/>
    </row>
    <row r="29" spans="1:8" ht="12.75">
      <c r="A29" s="673" t="s">
        <v>291</v>
      </c>
      <c r="B29" s="674" t="s">
        <v>102</v>
      </c>
      <c r="C29" s="675">
        <v>5100</v>
      </c>
      <c r="D29" s="675">
        <v>16850</v>
      </c>
      <c r="E29" s="675">
        <v>1600000</v>
      </c>
      <c r="F29" s="675">
        <v>862880</v>
      </c>
      <c r="G29" s="687">
        <v>59</v>
      </c>
      <c r="H29" s="688"/>
    </row>
    <row r="30" spans="1:8" ht="18" customHeight="1">
      <c r="A30" s="673"/>
      <c r="B30" s="674"/>
      <c r="C30" s="675"/>
      <c r="D30" s="675"/>
      <c r="E30" s="675"/>
      <c r="F30" s="675"/>
      <c r="G30" s="687"/>
      <c r="H30" s="689"/>
    </row>
    <row r="31" spans="1:8" ht="21" customHeight="1">
      <c r="A31" s="172"/>
      <c r="B31" s="177" t="s">
        <v>91</v>
      </c>
      <c r="C31" s="178">
        <v>80</v>
      </c>
      <c r="D31" s="178">
        <v>350</v>
      </c>
      <c r="E31" s="178">
        <v>12000</v>
      </c>
      <c r="F31" s="178">
        <v>2880</v>
      </c>
      <c r="G31" s="179"/>
      <c r="H31" s="180"/>
    </row>
    <row r="32" spans="1:8" ht="27.75" customHeight="1">
      <c r="A32" s="172"/>
      <c r="B32" s="177" t="s">
        <v>103</v>
      </c>
      <c r="C32" s="178">
        <v>1220</v>
      </c>
      <c r="D32" s="178">
        <v>7000</v>
      </c>
      <c r="E32" s="178">
        <v>260000</v>
      </c>
      <c r="F32" s="178"/>
      <c r="G32" s="179"/>
      <c r="H32" s="180"/>
    </row>
    <row r="33" spans="1:9" ht="51.75" customHeight="1">
      <c r="A33" s="172" t="s">
        <v>62</v>
      </c>
      <c r="B33" s="185" t="s">
        <v>98</v>
      </c>
      <c r="C33" s="186">
        <f aca="true" t="shared" si="0" ref="C33:H33">C34+C35</f>
        <v>40</v>
      </c>
      <c r="D33" s="186">
        <f t="shared" si="0"/>
        <v>4980</v>
      </c>
      <c r="E33" s="186">
        <f t="shared" si="0"/>
        <v>82300</v>
      </c>
      <c r="F33" s="186">
        <f t="shared" si="0"/>
        <v>36800</v>
      </c>
      <c r="G33" s="186">
        <f t="shared" si="0"/>
        <v>0</v>
      </c>
      <c r="H33" s="187">
        <f t="shared" si="0"/>
        <v>0</v>
      </c>
      <c r="I33" s="188"/>
    </row>
    <row r="34" spans="1:9" ht="38.25">
      <c r="A34" s="172"/>
      <c r="B34" s="177" t="s">
        <v>96</v>
      </c>
      <c r="C34" s="181"/>
      <c r="D34" s="181">
        <v>4800</v>
      </c>
      <c r="E34" s="181">
        <v>80600</v>
      </c>
      <c r="F34" s="181">
        <v>36800</v>
      </c>
      <c r="G34" s="181"/>
      <c r="H34" s="189"/>
      <c r="I34" s="188"/>
    </row>
    <row r="35" spans="1:9" ht="25.5">
      <c r="A35" s="176"/>
      <c r="B35" s="177" t="s">
        <v>97</v>
      </c>
      <c r="C35" s="181">
        <v>40</v>
      </c>
      <c r="D35" s="181">
        <v>180</v>
      </c>
      <c r="E35" s="181">
        <v>1700</v>
      </c>
      <c r="F35" s="181"/>
      <c r="G35" s="181"/>
      <c r="H35" s="189"/>
      <c r="I35" s="188"/>
    </row>
    <row r="36" spans="1:9" ht="42.75" customHeight="1">
      <c r="A36" s="176">
        <v>10</v>
      </c>
      <c r="B36" s="185" t="s">
        <v>89</v>
      </c>
      <c r="C36" s="174">
        <v>130</v>
      </c>
      <c r="D36" s="174">
        <v>500</v>
      </c>
      <c r="E36" s="174">
        <v>89950</v>
      </c>
      <c r="F36" s="174">
        <v>75000</v>
      </c>
      <c r="G36" s="174">
        <v>6</v>
      </c>
      <c r="H36" s="175">
        <v>204</v>
      </c>
      <c r="I36" s="188"/>
    </row>
    <row r="37" spans="1:9" ht="46.5" customHeight="1">
      <c r="A37" s="176"/>
      <c r="B37" s="190" t="s">
        <v>95</v>
      </c>
      <c r="C37" s="181">
        <v>130</v>
      </c>
      <c r="D37" s="181">
        <v>80</v>
      </c>
      <c r="E37" s="181">
        <v>6580</v>
      </c>
      <c r="F37" s="227"/>
      <c r="G37" s="181"/>
      <c r="H37" s="189"/>
      <c r="I37" s="188"/>
    </row>
    <row r="38" spans="1:9" ht="58.5" customHeight="1" thickBot="1">
      <c r="A38" s="191"/>
      <c r="B38" s="192" t="s">
        <v>101</v>
      </c>
      <c r="C38" s="193">
        <f aca="true" t="shared" si="1" ref="C38:H38">C24+C25+C29+C33+C36</f>
        <v>6983</v>
      </c>
      <c r="D38" s="193">
        <f t="shared" si="1"/>
        <v>33252</v>
      </c>
      <c r="E38" s="193">
        <f t="shared" si="1"/>
        <v>2317750</v>
      </c>
      <c r="F38" s="193">
        <f t="shared" si="1"/>
        <v>1089280</v>
      </c>
      <c r="G38" s="193">
        <f t="shared" si="1"/>
        <v>65</v>
      </c>
      <c r="H38" s="194">
        <f t="shared" si="1"/>
        <v>351</v>
      </c>
      <c r="I38" s="188"/>
    </row>
    <row r="39" spans="1:9" ht="45.75" customHeight="1">
      <c r="A39" s="195"/>
      <c r="B39" s="196"/>
      <c r="C39" s="197"/>
      <c r="D39" s="197"/>
      <c r="E39" s="197"/>
      <c r="F39" s="195"/>
      <c r="G39" s="195"/>
      <c r="H39" s="195"/>
      <c r="I39" s="188"/>
    </row>
    <row r="40" spans="1:9" ht="18.75">
      <c r="A40" s="676" t="s">
        <v>456</v>
      </c>
      <c r="B40" s="677"/>
      <c r="C40" s="677"/>
      <c r="D40" s="677"/>
      <c r="E40" s="677"/>
      <c r="F40" s="677"/>
      <c r="G40" s="677"/>
      <c r="H40" s="677"/>
      <c r="I40" s="188"/>
    </row>
    <row r="41" spans="2:5" ht="12.75">
      <c r="B41" s="198"/>
      <c r="E41" t="s">
        <v>90</v>
      </c>
    </row>
    <row r="43" spans="2:8" ht="12.75">
      <c r="B43" s="679"/>
      <c r="C43" s="679"/>
      <c r="D43" s="679"/>
      <c r="E43" s="679"/>
      <c r="F43" s="679"/>
      <c r="G43" s="679"/>
      <c r="H43" s="679"/>
    </row>
    <row r="44" spans="2:8" ht="37.5" customHeight="1">
      <c r="B44" s="679"/>
      <c r="C44" s="679"/>
      <c r="D44" s="679"/>
      <c r="E44" s="679"/>
      <c r="F44" s="679"/>
      <c r="G44" s="679"/>
      <c r="H44" s="679"/>
    </row>
    <row r="52" ht="10.5" customHeight="1"/>
    <row r="53" ht="12.75" hidden="1"/>
    <row r="54" ht="12.75" hidden="1"/>
    <row r="55" ht="12.75" hidden="1"/>
    <row r="56" ht="1.5" customHeight="1"/>
    <row r="57" ht="12.75" hidden="1"/>
    <row r="58" ht="12.75" hidden="1"/>
    <row r="59" ht="12.75" hidden="1"/>
    <row r="60" ht="12.75" hidden="1"/>
    <row r="61" ht="12.75" hidden="1"/>
    <row r="64" ht="45" customHeight="1"/>
  </sheetData>
  <sheetProtection/>
  <mergeCells count="22">
    <mergeCell ref="A19:A23"/>
    <mergeCell ref="B19:B23"/>
    <mergeCell ref="G29:G30"/>
    <mergeCell ref="H29:H30"/>
    <mergeCell ref="E2:H2"/>
    <mergeCell ref="E3:H3"/>
    <mergeCell ref="E4:H4"/>
    <mergeCell ref="E5:H5"/>
    <mergeCell ref="G6:H6"/>
    <mergeCell ref="E11:H11"/>
    <mergeCell ref="D12:H12"/>
    <mergeCell ref="D13:H13"/>
    <mergeCell ref="C29:C30"/>
    <mergeCell ref="B43:H44"/>
    <mergeCell ref="C14:G14"/>
    <mergeCell ref="C15:G15"/>
    <mergeCell ref="A29:A30"/>
    <mergeCell ref="B29:B30"/>
    <mergeCell ref="D29:D30"/>
    <mergeCell ref="E29:E30"/>
    <mergeCell ref="F29:F30"/>
    <mergeCell ref="A40:H40"/>
  </mergeCells>
  <printOptions/>
  <pageMargins left="0.7480314960629921" right="0.7480314960629921" top="0.984251968503937" bottom="0.984251968503937"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N47"/>
  <sheetViews>
    <sheetView tabSelected="1" zoomScalePageLayoutView="0" workbookViewId="0" topLeftCell="A1">
      <selection activeCell="H11" sqref="H11"/>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7.66015625" style="0" customWidth="1"/>
    <col min="10" max="10" width="12.5" style="0" customWidth="1"/>
  </cols>
  <sheetData>
    <row r="1" spans="6:10" ht="15">
      <c r="F1" s="702" t="s">
        <v>719</v>
      </c>
      <c r="G1" s="702"/>
      <c r="H1" s="702"/>
      <c r="I1" s="702"/>
      <c r="J1" s="702"/>
    </row>
    <row r="2" spans="6:10" ht="15">
      <c r="F2" s="702" t="s">
        <v>720</v>
      </c>
      <c r="G2" s="702"/>
      <c r="H2" s="702"/>
      <c r="I2" s="702"/>
      <c r="J2" s="702"/>
    </row>
    <row r="3" spans="6:10" ht="15">
      <c r="F3" s="704" t="s">
        <v>721</v>
      </c>
      <c r="G3" s="704"/>
      <c r="H3" s="704"/>
      <c r="I3" s="704"/>
      <c r="J3" s="704"/>
    </row>
    <row r="4" ht="22.5">
      <c r="E4" s="453" t="s">
        <v>704</v>
      </c>
    </row>
    <row r="6" ht="13.5" thickBot="1"/>
    <row r="7" spans="2:14" ht="143.25" thickBot="1">
      <c r="B7" s="485" t="s">
        <v>640</v>
      </c>
      <c r="C7" s="486" t="s">
        <v>641</v>
      </c>
      <c r="D7" s="486" t="s">
        <v>642</v>
      </c>
      <c r="E7" s="486" t="s">
        <v>643</v>
      </c>
      <c r="F7" s="486" t="s">
        <v>644</v>
      </c>
      <c r="G7" s="486" t="s">
        <v>645</v>
      </c>
      <c r="H7" s="486" t="s">
        <v>646</v>
      </c>
      <c r="I7" s="486" t="s">
        <v>647</v>
      </c>
      <c r="J7" s="711" t="s">
        <v>648</v>
      </c>
      <c r="K7" s="452"/>
      <c r="L7" s="452"/>
      <c r="M7" s="452"/>
      <c r="N7" s="452"/>
    </row>
    <row r="8" spans="2:10" ht="16.5" hidden="1" thickBot="1">
      <c r="B8" s="463" t="s">
        <v>117</v>
      </c>
      <c r="C8" s="464" t="s">
        <v>23</v>
      </c>
      <c r="D8" s="466"/>
      <c r="E8" s="467" t="s">
        <v>87</v>
      </c>
      <c r="F8" s="468"/>
      <c r="G8" s="468"/>
      <c r="H8" s="468"/>
      <c r="I8" s="468"/>
      <c r="J8" s="469"/>
    </row>
    <row r="9" spans="2:10" ht="16.5" hidden="1" thickBot="1">
      <c r="B9" s="470"/>
      <c r="C9" s="471"/>
      <c r="D9" s="472"/>
      <c r="E9" s="162"/>
      <c r="F9" s="162"/>
      <c r="G9" s="162"/>
      <c r="H9" s="162"/>
      <c r="I9" s="162"/>
      <c r="J9" s="163"/>
    </row>
    <row r="10" spans="2:10" ht="32.25" thickBot="1">
      <c r="B10" s="430" t="s">
        <v>306</v>
      </c>
      <c r="C10" s="431" t="s">
        <v>307</v>
      </c>
      <c r="D10" s="432"/>
      <c r="E10" s="253" t="s">
        <v>25</v>
      </c>
      <c r="F10" s="468"/>
      <c r="G10" s="703"/>
      <c r="H10" s="468"/>
      <c r="I10" s="480">
        <f>I11+I12+I13+I14+I15+I16+I17</f>
        <v>891641</v>
      </c>
      <c r="J10" s="469"/>
    </row>
    <row r="11" spans="2:10" ht="78" customHeight="1">
      <c r="B11" s="488" t="s">
        <v>309</v>
      </c>
      <c r="C11" s="235" t="s">
        <v>28</v>
      </c>
      <c r="D11" s="235" t="s">
        <v>29</v>
      </c>
      <c r="E11" s="428" t="s">
        <v>30</v>
      </c>
      <c r="F11" s="508" t="s">
        <v>742</v>
      </c>
      <c r="G11" s="465"/>
      <c r="H11" s="465"/>
      <c r="I11" s="473">
        <v>195000</v>
      </c>
      <c r="J11" s="489"/>
    </row>
    <row r="12" spans="2:10" ht="62.25" customHeight="1">
      <c r="B12" s="488" t="s">
        <v>309</v>
      </c>
      <c r="C12" s="47" t="s">
        <v>28</v>
      </c>
      <c r="D12" s="47" t="s">
        <v>29</v>
      </c>
      <c r="E12" s="428" t="s">
        <v>30</v>
      </c>
      <c r="F12" s="509" t="s">
        <v>723</v>
      </c>
      <c r="G12" s="223"/>
      <c r="H12" s="223"/>
      <c r="I12" s="473">
        <v>112757</v>
      </c>
      <c r="J12" s="491"/>
    </row>
    <row r="13" spans="2:10" ht="48.75" customHeight="1">
      <c r="B13" s="488" t="s">
        <v>309</v>
      </c>
      <c r="C13" s="234" t="s">
        <v>28</v>
      </c>
      <c r="D13" s="234" t="s">
        <v>29</v>
      </c>
      <c r="E13" s="428" t="s">
        <v>30</v>
      </c>
      <c r="F13" s="510" t="s">
        <v>724</v>
      </c>
      <c r="G13" s="472"/>
      <c r="H13" s="223"/>
      <c r="I13" s="476">
        <v>75627</v>
      </c>
      <c r="J13" s="493"/>
    </row>
    <row r="14" spans="2:10" ht="60" customHeight="1">
      <c r="B14" s="492" t="s">
        <v>450</v>
      </c>
      <c r="C14" s="234" t="s">
        <v>423</v>
      </c>
      <c r="D14" s="234" t="s">
        <v>126</v>
      </c>
      <c r="E14" s="392" t="s">
        <v>681</v>
      </c>
      <c r="F14" s="522" t="s">
        <v>725</v>
      </c>
      <c r="G14" s="223"/>
      <c r="H14" s="223"/>
      <c r="I14" s="476">
        <v>29767</v>
      </c>
      <c r="J14" s="491"/>
    </row>
    <row r="15" spans="2:10" ht="75.75" customHeight="1">
      <c r="B15" s="490" t="s">
        <v>450</v>
      </c>
      <c r="C15" s="234" t="s">
        <v>423</v>
      </c>
      <c r="D15" s="47" t="s">
        <v>126</v>
      </c>
      <c r="E15" s="392" t="s">
        <v>681</v>
      </c>
      <c r="F15" s="708" t="s">
        <v>726</v>
      </c>
      <c r="G15" s="223"/>
      <c r="H15" s="223"/>
      <c r="I15" s="476">
        <v>33899</v>
      </c>
      <c r="J15" s="491"/>
    </row>
    <row r="16" spans="2:10" ht="109.5" customHeight="1">
      <c r="B16" s="488" t="s">
        <v>685</v>
      </c>
      <c r="C16" s="234" t="s">
        <v>686</v>
      </c>
      <c r="D16" s="234" t="s">
        <v>384</v>
      </c>
      <c r="E16" s="428" t="s">
        <v>687</v>
      </c>
      <c r="F16" s="706" t="s">
        <v>682</v>
      </c>
      <c r="G16" s="472"/>
      <c r="H16" s="223"/>
      <c r="I16" s="476">
        <v>250000</v>
      </c>
      <c r="J16" s="493"/>
    </row>
    <row r="17" spans="2:10" ht="49.5" customHeight="1" thickBot="1">
      <c r="B17" s="492" t="s">
        <v>683</v>
      </c>
      <c r="C17" s="234" t="s">
        <v>684</v>
      </c>
      <c r="D17" s="234" t="s">
        <v>384</v>
      </c>
      <c r="E17" s="392" t="s">
        <v>688</v>
      </c>
      <c r="F17" s="707" t="s">
        <v>727</v>
      </c>
      <c r="G17" s="472"/>
      <c r="H17" s="223"/>
      <c r="I17" s="476">
        <v>194591</v>
      </c>
      <c r="J17" s="493"/>
    </row>
    <row r="18" spans="2:10" ht="32.25" thickBot="1">
      <c r="B18" s="250" t="s">
        <v>292</v>
      </c>
      <c r="C18" s="251" t="s">
        <v>291</v>
      </c>
      <c r="D18" s="251"/>
      <c r="E18" s="253" t="s">
        <v>141</v>
      </c>
      <c r="F18" s="478"/>
      <c r="G18" s="479"/>
      <c r="H18" s="479"/>
      <c r="I18" s="480">
        <f>I19+I20+I21+I22+I23+I24</f>
        <v>2515905</v>
      </c>
      <c r="J18" s="481"/>
    </row>
    <row r="19" spans="2:10" ht="63">
      <c r="B19" s="490" t="s">
        <v>293</v>
      </c>
      <c r="C19" s="47" t="s">
        <v>146</v>
      </c>
      <c r="D19" s="47" t="s">
        <v>147</v>
      </c>
      <c r="E19" s="49" t="s">
        <v>294</v>
      </c>
      <c r="F19" s="508" t="s">
        <v>728</v>
      </c>
      <c r="G19" s="465"/>
      <c r="H19" s="465"/>
      <c r="I19" s="473">
        <v>22844</v>
      </c>
      <c r="J19" s="489"/>
    </row>
    <row r="20" spans="2:10" ht="47.25">
      <c r="B20" s="490" t="s">
        <v>293</v>
      </c>
      <c r="C20" s="47" t="s">
        <v>146</v>
      </c>
      <c r="D20" s="47" t="s">
        <v>147</v>
      </c>
      <c r="E20" s="49" t="s">
        <v>294</v>
      </c>
      <c r="F20" s="389" t="s">
        <v>689</v>
      </c>
      <c r="G20" s="465"/>
      <c r="H20" s="465"/>
      <c r="I20" s="473">
        <v>5952</v>
      </c>
      <c r="J20" s="489"/>
    </row>
    <row r="21" spans="2:10" ht="79.5" customHeight="1">
      <c r="B21" s="490" t="s">
        <v>295</v>
      </c>
      <c r="C21" s="47" t="s">
        <v>149</v>
      </c>
      <c r="D21" s="47" t="s">
        <v>150</v>
      </c>
      <c r="E21" s="49" t="s">
        <v>288</v>
      </c>
      <c r="F21" s="522" t="s">
        <v>695</v>
      </c>
      <c r="G21" s="223"/>
      <c r="H21" s="223"/>
      <c r="I21" s="476">
        <v>54776</v>
      </c>
      <c r="J21" s="491"/>
    </row>
    <row r="22" spans="2:10" ht="75.75" customHeight="1">
      <c r="B22" s="490" t="s">
        <v>295</v>
      </c>
      <c r="C22" s="47" t="s">
        <v>149</v>
      </c>
      <c r="D22" s="47" t="s">
        <v>150</v>
      </c>
      <c r="E22" s="712" t="s">
        <v>288</v>
      </c>
      <c r="F22" s="707" t="s">
        <v>729</v>
      </c>
      <c r="G22" s="223"/>
      <c r="H22" s="223"/>
      <c r="I22" s="476">
        <v>66768</v>
      </c>
      <c r="J22" s="491"/>
    </row>
    <row r="23" spans="2:10" ht="76.5" customHeight="1">
      <c r="B23" s="490" t="s">
        <v>295</v>
      </c>
      <c r="C23" s="47" t="s">
        <v>149</v>
      </c>
      <c r="D23" s="47" t="s">
        <v>150</v>
      </c>
      <c r="E23" s="49" t="s">
        <v>288</v>
      </c>
      <c r="F23" s="389" t="s">
        <v>689</v>
      </c>
      <c r="G23" s="477"/>
      <c r="H23" s="477"/>
      <c r="I23" s="476">
        <v>63990</v>
      </c>
      <c r="J23" s="491"/>
    </row>
    <row r="24" spans="2:10" ht="80.25" customHeight="1" thickBot="1">
      <c r="B24" s="492" t="s">
        <v>295</v>
      </c>
      <c r="C24" s="234" t="s">
        <v>149</v>
      </c>
      <c r="D24" s="234" t="s">
        <v>150</v>
      </c>
      <c r="E24" s="49" t="s">
        <v>288</v>
      </c>
      <c r="F24" s="389" t="s">
        <v>690</v>
      </c>
      <c r="G24" s="472"/>
      <c r="H24" s="472"/>
      <c r="I24" s="482">
        <v>2301575</v>
      </c>
      <c r="J24" s="493"/>
    </row>
    <row r="25" spans="2:10" ht="48" thickBot="1">
      <c r="B25" s="240" t="s">
        <v>304</v>
      </c>
      <c r="C25" s="241" t="s">
        <v>62</v>
      </c>
      <c r="D25" s="241"/>
      <c r="E25" s="242" t="s">
        <v>53</v>
      </c>
      <c r="F25" s="479"/>
      <c r="G25" s="479"/>
      <c r="H25" s="479"/>
      <c r="I25" s="480">
        <f>I27</f>
        <v>101604</v>
      </c>
      <c r="J25" s="481"/>
    </row>
    <row r="26" spans="2:10" ht="78.75" hidden="1">
      <c r="B26" s="494" t="s">
        <v>403</v>
      </c>
      <c r="C26" s="483" t="s">
        <v>404</v>
      </c>
      <c r="D26" s="483" t="s">
        <v>61</v>
      </c>
      <c r="E26" s="484" t="s">
        <v>405</v>
      </c>
      <c r="F26" s="391" t="s">
        <v>693</v>
      </c>
      <c r="G26" s="162"/>
      <c r="H26" s="162"/>
      <c r="I26" s="474"/>
      <c r="J26" s="163"/>
    </row>
    <row r="27" spans="2:10" ht="59.25" customHeight="1" thickBot="1">
      <c r="B27" s="530" t="s">
        <v>691</v>
      </c>
      <c r="C27" s="531" t="s">
        <v>68</v>
      </c>
      <c r="D27" s="531" t="s">
        <v>522</v>
      </c>
      <c r="E27" s="532" t="s">
        <v>692</v>
      </c>
      <c r="F27" s="710" t="s">
        <v>730</v>
      </c>
      <c r="G27" s="533"/>
      <c r="H27" s="533"/>
      <c r="I27" s="534">
        <v>101604</v>
      </c>
      <c r="J27" s="535"/>
    </row>
    <row r="28" spans="2:10" ht="32.25" thickBot="1">
      <c r="B28" s="524" t="s">
        <v>140</v>
      </c>
      <c r="C28" s="525" t="s">
        <v>249</v>
      </c>
      <c r="D28" s="525"/>
      <c r="E28" s="526" t="s">
        <v>211</v>
      </c>
      <c r="F28" s="527"/>
      <c r="G28" s="527"/>
      <c r="H28" s="527"/>
      <c r="I28" s="528">
        <f>I29+I30+I31+I35+I36+I37+I38+I32+I33+I34</f>
        <v>536593</v>
      </c>
      <c r="J28" s="529"/>
    </row>
    <row r="29" spans="2:10" ht="51.75" customHeight="1">
      <c r="B29" s="537" t="s">
        <v>337</v>
      </c>
      <c r="C29" s="538" t="s">
        <v>338</v>
      </c>
      <c r="D29" s="538" t="s">
        <v>154</v>
      </c>
      <c r="E29" s="713" t="s">
        <v>694</v>
      </c>
      <c r="F29" s="705" t="s">
        <v>731</v>
      </c>
      <c r="G29" s="539"/>
      <c r="H29" s="539"/>
      <c r="I29" s="542">
        <v>113142</v>
      </c>
      <c r="J29" s="540"/>
    </row>
    <row r="30" spans="2:10" ht="60" customHeight="1">
      <c r="B30" s="490" t="s">
        <v>337</v>
      </c>
      <c r="C30" s="47" t="s">
        <v>338</v>
      </c>
      <c r="D30" s="47" t="s">
        <v>154</v>
      </c>
      <c r="E30" s="709" t="s">
        <v>694</v>
      </c>
      <c r="F30" s="705" t="s">
        <v>732</v>
      </c>
      <c r="G30" s="536"/>
      <c r="H30" s="536"/>
      <c r="I30" s="476">
        <v>8670</v>
      </c>
      <c r="J30" s="541"/>
    </row>
    <row r="31" spans="2:10" ht="59.25" customHeight="1">
      <c r="B31" s="490" t="s">
        <v>337</v>
      </c>
      <c r="C31" s="47" t="s">
        <v>338</v>
      </c>
      <c r="D31" s="47" t="s">
        <v>154</v>
      </c>
      <c r="E31" s="709" t="s">
        <v>694</v>
      </c>
      <c r="F31" s="708" t="s">
        <v>733</v>
      </c>
      <c r="G31" s="536"/>
      <c r="H31" s="536"/>
      <c r="I31" s="476">
        <v>89399</v>
      </c>
      <c r="J31" s="541"/>
    </row>
    <row r="32" spans="2:10" ht="47.25" customHeight="1">
      <c r="B32" s="488" t="s">
        <v>335</v>
      </c>
      <c r="C32" s="235" t="s">
        <v>214</v>
      </c>
      <c r="D32" s="47" t="s">
        <v>217</v>
      </c>
      <c r="E32" s="709" t="s">
        <v>449</v>
      </c>
      <c r="F32" s="708" t="s">
        <v>734</v>
      </c>
      <c r="G32" s="552"/>
      <c r="H32" s="552"/>
      <c r="I32" s="473">
        <v>84443</v>
      </c>
      <c r="J32" s="553"/>
    </row>
    <row r="33" spans="2:10" ht="45">
      <c r="B33" s="488" t="s">
        <v>335</v>
      </c>
      <c r="C33" s="235" t="s">
        <v>214</v>
      </c>
      <c r="D33" s="235" t="s">
        <v>217</v>
      </c>
      <c r="E33" s="709" t="s">
        <v>449</v>
      </c>
      <c r="F33" s="708" t="s">
        <v>706</v>
      </c>
      <c r="G33" s="552"/>
      <c r="H33" s="552"/>
      <c r="I33" s="473">
        <v>-700000</v>
      </c>
      <c r="J33" s="553"/>
    </row>
    <row r="34" spans="2:10" ht="45">
      <c r="B34" s="488" t="s">
        <v>335</v>
      </c>
      <c r="C34" s="235" t="s">
        <v>214</v>
      </c>
      <c r="D34" s="235" t="s">
        <v>217</v>
      </c>
      <c r="E34" s="709" t="s">
        <v>449</v>
      </c>
      <c r="F34" s="708" t="s">
        <v>707</v>
      </c>
      <c r="G34" s="552"/>
      <c r="H34" s="552"/>
      <c r="I34" s="473">
        <v>700000</v>
      </c>
      <c r="J34" s="553"/>
    </row>
    <row r="35" spans="2:10" ht="75">
      <c r="B35" s="488" t="s">
        <v>406</v>
      </c>
      <c r="C35" s="235" t="s">
        <v>407</v>
      </c>
      <c r="D35" s="235" t="s">
        <v>219</v>
      </c>
      <c r="E35" s="390" t="s">
        <v>408</v>
      </c>
      <c r="F35" s="708" t="s">
        <v>735</v>
      </c>
      <c r="G35" s="465"/>
      <c r="H35" s="465"/>
      <c r="I35" s="473">
        <v>194582</v>
      </c>
      <c r="J35" s="489"/>
    </row>
    <row r="36" spans="2:10" ht="60">
      <c r="B36" s="490" t="s">
        <v>696</v>
      </c>
      <c r="C36" s="47" t="s">
        <v>697</v>
      </c>
      <c r="D36" s="47" t="s">
        <v>522</v>
      </c>
      <c r="E36" s="428" t="s">
        <v>698</v>
      </c>
      <c r="F36" s="705" t="s">
        <v>736</v>
      </c>
      <c r="G36" s="223"/>
      <c r="H36" s="223"/>
      <c r="I36" s="476">
        <v>26198</v>
      </c>
      <c r="J36" s="491"/>
    </row>
    <row r="37" spans="2:10" ht="60.75" thickBot="1">
      <c r="B37" s="490" t="s">
        <v>696</v>
      </c>
      <c r="C37" s="47" t="s">
        <v>697</v>
      </c>
      <c r="D37" s="47" t="s">
        <v>522</v>
      </c>
      <c r="E37" s="428" t="s">
        <v>698</v>
      </c>
      <c r="F37" s="705" t="s">
        <v>737</v>
      </c>
      <c r="G37" s="223"/>
      <c r="H37" s="223"/>
      <c r="I37" s="476">
        <v>20159</v>
      </c>
      <c r="J37" s="491"/>
    </row>
    <row r="38" spans="2:10" ht="32.25" hidden="1" thickBot="1">
      <c r="B38" s="543">
        <v>1017368</v>
      </c>
      <c r="C38" s="544">
        <v>7368</v>
      </c>
      <c r="D38" s="545" t="s">
        <v>384</v>
      </c>
      <c r="E38" s="392" t="s">
        <v>688</v>
      </c>
      <c r="F38" s="523" t="s">
        <v>699</v>
      </c>
      <c r="G38" s="533"/>
      <c r="H38" s="533"/>
      <c r="I38" s="534"/>
      <c r="J38" s="535"/>
    </row>
    <row r="39" spans="2:10" ht="32.25" thickBot="1">
      <c r="B39" s="250" t="s">
        <v>367</v>
      </c>
      <c r="C39" s="251" t="s">
        <v>366</v>
      </c>
      <c r="D39" s="252"/>
      <c r="E39" s="253" t="s">
        <v>220</v>
      </c>
      <c r="F39" s="475"/>
      <c r="G39" s="468"/>
      <c r="H39" s="468"/>
      <c r="I39" s="480">
        <f>I40+I41+I42+I43</f>
        <v>298011</v>
      </c>
      <c r="J39" s="469"/>
    </row>
    <row r="40" spans="2:10" ht="75" customHeight="1">
      <c r="B40" s="490" t="s">
        <v>546</v>
      </c>
      <c r="C40" s="47" t="s">
        <v>545</v>
      </c>
      <c r="D40" s="47" t="s">
        <v>225</v>
      </c>
      <c r="E40" s="487" t="s">
        <v>551</v>
      </c>
      <c r="F40" s="705" t="s">
        <v>738</v>
      </c>
      <c r="G40" s="465"/>
      <c r="H40" s="465"/>
      <c r="I40" s="473">
        <v>111609</v>
      </c>
      <c r="J40" s="489"/>
    </row>
    <row r="41" spans="2:10" ht="59.25">
      <c r="B41" s="546" t="s">
        <v>546</v>
      </c>
      <c r="C41" s="546" t="s">
        <v>545</v>
      </c>
      <c r="D41" s="546" t="s">
        <v>547</v>
      </c>
      <c r="E41" s="548" t="s">
        <v>549</v>
      </c>
      <c r="F41" s="707" t="s">
        <v>739</v>
      </c>
      <c r="G41" s="223"/>
      <c r="H41" s="223"/>
      <c r="I41" s="473">
        <v>66828</v>
      </c>
      <c r="J41" s="491"/>
    </row>
    <row r="42" spans="2:10" ht="73.5">
      <c r="B42" s="547">
        <v>3719750</v>
      </c>
      <c r="C42" s="547">
        <v>9750</v>
      </c>
      <c r="D42" s="547">
        <v>1080</v>
      </c>
      <c r="E42" s="548" t="s">
        <v>549</v>
      </c>
      <c r="F42" s="707" t="s">
        <v>740</v>
      </c>
      <c r="G42" s="223"/>
      <c r="H42" s="223"/>
      <c r="I42" s="476">
        <v>89290</v>
      </c>
      <c r="J42" s="491"/>
    </row>
    <row r="43" spans="2:10" ht="72.75" customHeight="1" thickBot="1">
      <c r="B43" s="505" t="s">
        <v>369</v>
      </c>
      <c r="C43" s="506" t="s">
        <v>370</v>
      </c>
      <c r="D43" s="506" t="s">
        <v>225</v>
      </c>
      <c r="E43" s="549" t="s">
        <v>371</v>
      </c>
      <c r="F43" s="706" t="s">
        <v>741</v>
      </c>
      <c r="G43" s="223"/>
      <c r="H43" s="223"/>
      <c r="I43" s="473">
        <v>30284</v>
      </c>
      <c r="J43" s="491"/>
    </row>
    <row r="44" spans="2:10" ht="16.5" thickBot="1">
      <c r="B44" s="693" t="s">
        <v>7</v>
      </c>
      <c r="C44" s="694"/>
      <c r="D44" s="695"/>
      <c r="E44" s="468"/>
      <c r="F44" s="475"/>
      <c r="G44" s="468"/>
      <c r="H44" s="468"/>
      <c r="I44" s="480">
        <f>I10+I18+I25+I28+I39</f>
        <v>4343754</v>
      </c>
      <c r="J44" s="469"/>
    </row>
    <row r="47" spans="2:10" ht="18.75">
      <c r="B47" s="571" t="s">
        <v>722</v>
      </c>
      <c r="C47" s="571"/>
      <c r="D47" s="571"/>
      <c r="E47" s="571"/>
      <c r="F47" s="571"/>
      <c r="G47" s="571"/>
      <c r="H47" s="571"/>
      <c r="I47" s="571"/>
      <c r="J47" s="571"/>
    </row>
  </sheetData>
  <sheetProtection/>
  <mergeCells count="5">
    <mergeCell ref="B44:D44"/>
    <mergeCell ref="F1:J1"/>
    <mergeCell ref="F2:J2"/>
    <mergeCell ref="F3:J3"/>
    <mergeCell ref="B47:J47"/>
  </mergeCells>
  <printOptions/>
  <pageMargins left="0.7086614173228347" right="0.7086614173228347" top="0.7480314960629921" bottom="0.7480314960629921" header="0.31496062992125984" footer="0.31496062992125984"/>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javna</cp:lastModifiedBy>
  <cp:lastPrinted>2019-05-06T08:57:26Z</cp:lastPrinted>
  <dcterms:created xsi:type="dcterms:W3CDTF">2014-01-17T10:52:16Z</dcterms:created>
  <dcterms:modified xsi:type="dcterms:W3CDTF">2019-05-06T11:53:53Z</dcterms:modified>
  <cp:category/>
  <cp:version/>
  <cp:contentType/>
  <cp:contentStatus/>
</cp:coreProperties>
</file>