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315" activeTab="7"/>
  </bookViews>
  <sheets>
    <sheet name="дод.1" sheetId="1" r:id="rId1"/>
    <sheet name="дод.2" sheetId="2" r:id="rId2"/>
    <sheet name="дод.3" sheetId="3" r:id="rId3"/>
    <sheet name="дод.3-1" sheetId="4" state="hidden" r:id="rId4"/>
    <sheet name="дод.4 " sheetId="5" state="hidden" r:id="rId5"/>
    <sheet name="дод.4  " sheetId="6" r:id="rId6"/>
    <sheet name="дод.6" sheetId="7" r:id="rId7"/>
    <sheet name="дод.7" sheetId="8" r:id="rId8"/>
    <sheet name="дод.8" sheetId="9" state="hidden" r:id="rId9"/>
  </sheets>
  <definedNames>
    <definedName name="_xlfn.AGGREGATE" hidden="1">#NAME?</definedName>
    <definedName name="_xlnm.Print_Titles" localSheetId="0">'дод.1'!$B:$F,'дод.1'!$7:$8</definedName>
    <definedName name="_xlnm.Print_Area" localSheetId="0">'дод.1'!$A$2:$I$75</definedName>
    <definedName name="_xlnm.Print_Area" localSheetId="2">'дод.3'!$C$1:$S$116</definedName>
    <definedName name="_xlnm.Print_Area" localSheetId="3">'дод.3-1'!$B$1:$R$130</definedName>
    <definedName name="_xlnm.Print_Area" localSheetId="4">'дод.4 '!$A$1:$AB$37</definedName>
    <definedName name="_xlnm.Print_Area" localSheetId="5">'дод.4  '!$A$1:$T$33</definedName>
    <definedName name="_xlnm.Print_Area" localSheetId="6">'дод.6'!$A$1:$L$73</definedName>
  </definedNames>
  <calcPr fullCalcOnLoad="1"/>
</workbook>
</file>

<file path=xl/sharedStrings.xml><?xml version="1.0" encoding="utf-8"?>
<sst xmlns="http://schemas.openxmlformats.org/spreadsheetml/2006/main" count="1535" uniqueCount="778">
  <si>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</si>
  <si>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</si>
  <si>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</si>
  <si>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Найменування згідно
 з класифікацією доходів бюджету</t>
  </si>
  <si>
    <t>Офіційні трансферти</t>
  </si>
  <si>
    <t>Загальний фонд</t>
  </si>
  <si>
    <t>Спеціальний фонд</t>
  </si>
  <si>
    <t>Всього</t>
  </si>
  <si>
    <t>в т.ч. бюджет розвитку</t>
  </si>
  <si>
    <t>Від органів державного управління</t>
  </si>
  <si>
    <t>Всього доходів</t>
  </si>
  <si>
    <t>Базова дотація</t>
  </si>
  <si>
    <t>грн.</t>
  </si>
  <si>
    <t>Освітня субвенція з державного бюджету місцевим бюджетам</t>
  </si>
  <si>
    <t>Медична субвенція з державного бюджету місцевим бюджетам</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</si>
  <si>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</si>
  <si>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</si>
  <si>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</si>
  <si>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</si>
  <si>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</si>
  <si>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</si>
  <si>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</si>
  <si>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</si>
  <si>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</si>
  <si>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</si>
  <si>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</si>
  <si>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</si>
  <si>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</si>
  <si>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</si>
  <si>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</si>
  <si>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</si>
  <si>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</si>
  <si>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</si>
  <si>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</si>
  <si>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</si>
  <si>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</si>
  <si>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</si>
  <si>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</si>
  <si>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</si>
  <si>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</si>
  <si>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</si>
  <si>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</si>
  <si>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</si>
  <si>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</si>
  <si>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</si>
  <si>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</si>
  <si>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</si>
  <si>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</si>
  <si>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</si>
  <si>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</si>
  <si>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</si>
  <si>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</si>
  <si>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</si>
  <si>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</si>
  <si>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</si>
  <si>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</si>
  <si>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</si>
  <si>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</si>
  <si>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</si>
  <si>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</si>
  <si>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</si>
  <si>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</si>
  <si>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08</t>
  </si>
  <si>
    <t>5300000</t>
  </si>
  <si>
    <t>Управління агропромислового розвитку</t>
  </si>
  <si>
    <t>5310000</t>
  </si>
  <si>
    <t>120201</t>
  </si>
  <si>
    <t>5317330</t>
  </si>
  <si>
    <t>7330</t>
  </si>
  <si>
    <t>0421</t>
  </si>
  <si>
    <t>Програми в галузі сільського господарства , лісового господарства, рибальства та мисливства</t>
  </si>
  <si>
    <t>Комплексна програма підтримки та розвитку агропромислового комплексу району</t>
  </si>
  <si>
    <t xml:space="preserve">Всього </t>
  </si>
  <si>
    <t>ТЕПЛОВА</t>
  </si>
  <si>
    <t>ЕНЕРГІЯ</t>
  </si>
  <si>
    <t>Г/КАЛ</t>
  </si>
  <si>
    <t>ТАЧАННЯ</t>
  </si>
  <si>
    <t>ВОДОПОС-</t>
  </si>
  <si>
    <t>М/3</t>
  </si>
  <si>
    <t>ЕЛЕКТРО-</t>
  </si>
  <si>
    <t>Квт</t>
  </si>
  <si>
    <t>ГАЗ</t>
  </si>
  <si>
    <t>ТВЕРДЕ</t>
  </si>
  <si>
    <t>ПАЛИВО</t>
  </si>
  <si>
    <t>Т</t>
  </si>
  <si>
    <t>Районна рада</t>
  </si>
  <si>
    <t>М/З</t>
  </si>
  <si>
    <t>Відділ культури та туризму райдержадміністрації</t>
  </si>
  <si>
    <t xml:space="preserve"> </t>
  </si>
  <si>
    <t>в т.ч. спортивна школа</t>
  </si>
  <si>
    <t xml:space="preserve"> в т.ч.Золочівський районний центр соціальних служб для сім"ї, дітей та молоді</t>
  </si>
  <si>
    <t xml:space="preserve">Районна державна адміністрація </t>
  </si>
  <si>
    <t>в т.ч. Золочівська музична школа</t>
  </si>
  <si>
    <t xml:space="preserve">в т.ч. територіальний центр по обслуговуванню одиноких та непрацездатних громадян </t>
  </si>
  <si>
    <t xml:space="preserve">в т.ч. центр соціальної реабілітації для дітей-інвалідів </t>
  </si>
  <si>
    <t>КВК</t>
  </si>
  <si>
    <t>НАЗВА ГОЛОВНОГО РОЗПОРЯДНИКА КОШТІВ</t>
  </si>
  <si>
    <t>ВСЬОГО</t>
  </si>
  <si>
    <t>Відділ освіти райдержадміністрації</t>
  </si>
  <si>
    <t>дитячі дошкільні установи</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</si>
  <si>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</si>
  <si>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</si>
  <si>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</si>
  <si>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</si>
  <si>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</si>
  <si>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</si>
  <si>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</si>
  <si>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</si>
  <si>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</si>
  <si>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</si>
  <si>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</si>
  <si>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</si>
  <si>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</si>
  <si>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</si>
  <si>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</si>
  <si>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0110000</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</si>
  <si>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</si>
  <si>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</si>
  <si>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</si>
  <si>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</si>
  <si>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</si>
  <si>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</si>
  <si>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</si>
  <si>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</si>
  <si>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</si>
  <si>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</si>
  <si>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</si>
  <si>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</si>
  <si>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</si>
  <si>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</si>
  <si>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</si>
  <si>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</si>
  <si>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</si>
  <si>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</si>
  <si>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</si>
  <si>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Відділ освіти  Золочівської райдержаадміністрації</t>
  </si>
  <si>
    <t>010116</t>
  </si>
  <si>
    <t>1010000</t>
  </si>
  <si>
    <t>Відділ освіти  Золочівської райдержадміністрації</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</si>
  <si>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</si>
  <si>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</si>
  <si>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</si>
  <si>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</si>
  <si>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</si>
  <si>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</si>
  <si>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</si>
  <si>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</si>
  <si>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</si>
  <si>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</si>
  <si>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</si>
  <si>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250301</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</si>
  <si>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</si>
  <si>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</si>
  <si>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</si>
  <si>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</si>
  <si>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</si>
  <si>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</si>
  <si>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</si>
  <si>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</si>
  <si>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</si>
  <si>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</si>
  <si>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</si>
  <si>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</si>
  <si>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</si>
  <si>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</si>
  <si>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</si>
  <si>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</si>
  <si>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</si>
  <si>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</si>
  <si>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</si>
  <si>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</si>
  <si>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</si>
  <si>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</si>
  <si>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</si>
  <si>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</si>
  <si>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</si>
  <si>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</si>
  <si>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</si>
  <si>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</si>
  <si>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</si>
  <si>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</si>
  <si>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</si>
  <si>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</si>
  <si>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</si>
  <si>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</si>
  <si>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</si>
  <si>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</si>
  <si>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</si>
  <si>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</si>
  <si>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</si>
  <si>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</si>
  <si>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</si>
  <si>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</si>
  <si>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</si>
  <si>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</si>
  <si>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</si>
  <si>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</si>
  <si>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</si>
  <si>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</si>
  <si>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</si>
  <si>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Відділ культури та туризму  Золочівської райдержадміністрації</t>
  </si>
  <si>
    <t>Відділ культури та туризму Золочівської райдержадміністрації</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</si>
  <si>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</si>
  <si>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</si>
  <si>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</si>
  <si>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</si>
  <si>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</si>
  <si>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</si>
  <si>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</si>
  <si>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</si>
  <si>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</si>
  <si>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</si>
  <si>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</si>
  <si>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</si>
  <si>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</si>
  <si>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</si>
  <si>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Золочівська музична школа</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</si>
  <si>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</si>
  <si>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</si>
  <si>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</si>
  <si>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</si>
  <si>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</si>
  <si>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</si>
  <si>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</si>
  <si>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</si>
  <si>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</si>
  <si>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</si>
  <si>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</si>
  <si>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</si>
  <si>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</si>
  <si>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</si>
  <si>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</si>
  <si>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</si>
  <si>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</si>
  <si>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</si>
  <si>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</si>
  <si>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</si>
  <si>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</si>
  <si>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</si>
  <si>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</si>
  <si>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53</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</si>
  <si>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</si>
  <si>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</si>
  <si>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</si>
  <si>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</si>
  <si>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</si>
  <si>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</si>
  <si>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</si>
  <si>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</si>
  <si>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</si>
  <si>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</si>
  <si>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</si>
  <si>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</si>
  <si>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</si>
  <si>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</si>
  <si>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</si>
  <si>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</si>
  <si>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</si>
  <si>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</si>
  <si>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</si>
  <si>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</si>
  <si>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</si>
  <si>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</si>
  <si>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</si>
  <si>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</si>
  <si>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</si>
  <si>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</si>
  <si>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</si>
  <si>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</si>
  <si>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</si>
  <si>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</si>
  <si>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</si>
  <si>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</si>
  <si>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</si>
  <si>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</si>
  <si>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</si>
  <si>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</si>
  <si>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</si>
  <si>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</si>
  <si>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</si>
  <si>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</si>
  <si>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</si>
  <si>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</si>
  <si>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</si>
  <si>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</si>
  <si>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0611060</t>
  </si>
  <si>
    <t>0611090</t>
  </si>
  <si>
    <t>0611150</t>
  </si>
  <si>
    <t>1150</t>
  </si>
  <si>
    <t xml:space="preserve">Методичне забезпечення діяльності навчальних закладів </t>
  </si>
  <si>
    <t>070804,070805</t>
  </si>
  <si>
    <t>0615031</t>
  </si>
  <si>
    <t>0810000</t>
  </si>
  <si>
    <t>0800000</t>
  </si>
  <si>
    <t>0610000</t>
  </si>
  <si>
    <t>0200000</t>
  </si>
  <si>
    <t>02</t>
  </si>
  <si>
    <t>0210000</t>
  </si>
  <si>
    <t>0212010</t>
  </si>
  <si>
    <t>0212100</t>
  </si>
  <si>
    <t>2100</t>
  </si>
  <si>
    <t>Стоматологічна допомога населенню</t>
  </si>
  <si>
    <t>0212112</t>
  </si>
  <si>
    <t>2112</t>
  </si>
  <si>
    <t>081003,081002</t>
  </si>
  <si>
    <t>Надання допомоги до досягнення дитиною трирічного віку</t>
  </si>
  <si>
    <t>0213121</t>
  </si>
  <si>
    <t>3121</t>
  </si>
  <si>
    <t>Утримання та забезпечення діяльності центрів соціальних служб для сім'ї, дітей та молоді</t>
  </si>
  <si>
    <t>0813104</t>
  </si>
  <si>
    <t>0813105</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</si>
  <si>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</si>
  <si>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</si>
  <si>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</si>
  <si>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</si>
  <si>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</si>
  <si>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</si>
  <si>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</si>
  <si>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</si>
  <si>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</si>
  <si>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</si>
  <si>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</si>
  <si>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0813140</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</si>
  <si>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</si>
  <si>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</si>
  <si>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0813230</t>
  </si>
  <si>
    <t>3230</t>
  </si>
  <si>
    <t>0215011</t>
  </si>
  <si>
    <t>0215053</t>
  </si>
  <si>
    <t>0218410</t>
  </si>
  <si>
    <t>8410</t>
  </si>
  <si>
    <t>Фінансова підтримка засобів масової інформації</t>
  </si>
  <si>
    <t>0218110</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</si>
  <si>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</si>
  <si>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</si>
  <si>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</si>
  <si>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</si>
  <si>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0212144</t>
  </si>
  <si>
    <t>2144</t>
  </si>
  <si>
    <t>Централізовані заходи з лікування хворих на цукровий та нецукровий діабет</t>
  </si>
  <si>
    <t>37</t>
  </si>
  <si>
    <t>3700000</t>
  </si>
  <si>
    <t>3710000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</si>
  <si>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</si>
  <si>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</si>
  <si>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</si>
  <si>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</si>
  <si>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 xml:space="preserve">      </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</si>
  <si>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</si>
  <si>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</si>
  <si>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</si>
  <si>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</si>
  <si>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</si>
  <si>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</si>
  <si>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</si>
  <si>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</si>
  <si>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</si>
  <si>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</si>
  <si>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</si>
  <si>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0214082</t>
  </si>
  <si>
    <t>Інші заходи в галузі культури і мистецтва</t>
  </si>
  <si>
    <t>0212151</t>
  </si>
  <si>
    <t>2151</t>
  </si>
  <si>
    <t>Забезпечення діяльності інших закладів у сфері охорони здоров"я</t>
  </si>
  <si>
    <t>0212152</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</si>
  <si>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</si>
  <si>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</si>
  <si>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</si>
  <si>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</si>
  <si>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0611161</t>
  </si>
  <si>
    <t>Забезпечення діяльності інших закладів у сфері освіти</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</si>
  <si>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</si>
  <si>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</si>
  <si>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</si>
  <si>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0813180</t>
  </si>
  <si>
    <t>0813242</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</si>
  <si>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</si>
  <si>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</si>
  <si>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</si>
  <si>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</si>
  <si>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</si>
  <si>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Інші  заходи у сфері соціального захисту і соціального забезпечення</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</si>
  <si>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</si>
  <si>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</si>
  <si>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</si>
  <si>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</si>
  <si>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</si>
  <si>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</si>
  <si>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</si>
  <si>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</si>
  <si>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</si>
  <si>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</si>
  <si>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</si>
  <si>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</si>
  <si>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</si>
  <si>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</si>
  <si>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</si>
  <si>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</si>
  <si>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0212146</t>
  </si>
  <si>
    <t>2146</t>
  </si>
  <si>
    <t xml:space="preserve">Відшкодування вартості лікарських засобів для лікування окремих захворювань </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</si>
  <si>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сім'ях патронатного вихователя</t>
  </si>
  <si>
    <t>0611170</t>
  </si>
  <si>
    <t>1170</t>
  </si>
  <si>
    <t>Надання допомоги дітям-сиротам та дітям, позбавленим батьківського піклування, яким виповнюється 18 років</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</si>
  <si>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в дитячих будинках сімейного типу та прийомних сім'ях за принципом "горші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</si>
  <si>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</si>
  <si>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</si>
  <si>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</si>
  <si>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</si>
  <si>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</si>
  <si>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</si>
  <si>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</si>
  <si>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</si>
  <si>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</si>
  <si>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</si>
  <si>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</si>
  <si>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0212113</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</si>
  <si>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</si>
  <si>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</si>
  <si>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</si>
  <si>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</si>
  <si>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</si>
  <si>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</si>
  <si>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</si>
  <si>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</si>
  <si>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</si>
  <si>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</si>
  <si>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</si>
  <si>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</si>
  <si>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</si>
  <si>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</si>
  <si>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</si>
  <si>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</si>
  <si>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 xml:space="preserve">                   до рішення              сесії районної ради                          </t>
  </si>
  <si>
    <t xml:space="preserve"> від             №</t>
  </si>
  <si>
    <t>0611162</t>
  </si>
  <si>
    <t>1162</t>
  </si>
  <si>
    <t>Інші програми та заходи в сфері освіти</t>
  </si>
  <si>
    <t>0813033</t>
  </si>
  <si>
    <t>3033</t>
  </si>
  <si>
    <t>надання одноразової матеріальної допомоги особам, які виявили бажання служити у Збройних силах Украхни по контракту</t>
  </si>
  <si>
    <t>Субвенція з місцевого бюджету державному бюджету на виконання програм соціально-економічного розвитку регіонів</t>
  </si>
  <si>
    <t>9800</t>
  </si>
  <si>
    <t>3719800</t>
  </si>
  <si>
    <t>8700</t>
  </si>
  <si>
    <t>3718700</t>
  </si>
  <si>
    <t>3719150</t>
  </si>
  <si>
    <t>9150</t>
  </si>
  <si>
    <t>Інші дотації з місцевого бюджету</t>
  </si>
  <si>
    <t xml:space="preserve">придбання санаторно-курортних путівок для оздоровлення постраждалих внаслідок аварії на ЧАЕС громадян </t>
  </si>
  <si>
    <t>Цільова комплексна програма розвитку фізичної культури і спорту у Золочівському районі в 2019 році</t>
  </si>
  <si>
    <t>371000</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</si>
  <si>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 в 2019-2020 роках</t>
  </si>
  <si>
    <t>Програма фінансової підтримки комунального некомерційного підприємства"Золочіська центральна районна лікарня" Золочівської районної ради Львівської області</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</si>
  <si>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</si>
  <si>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0115062</t>
  </si>
  <si>
    <t>5062</t>
  </si>
  <si>
    <t>Підтримка спорту вищих досягнень та організацій, які здійснюють фізкультурно-спортивну діяльність в регіоні</t>
  </si>
  <si>
    <t>0117693</t>
  </si>
  <si>
    <t>7693</t>
  </si>
  <si>
    <t>Інші заходи пов'язані з економічною діяльністю</t>
  </si>
  <si>
    <t>0118420</t>
  </si>
  <si>
    <t>8420</t>
  </si>
  <si>
    <t>Інші заходи у сфері засобів масової інформації</t>
  </si>
  <si>
    <t>0119800</t>
  </si>
  <si>
    <t>0213133</t>
  </si>
  <si>
    <t>3133</t>
  </si>
  <si>
    <t>Інші заходи та заклади молодіжної політики</t>
  </si>
  <si>
    <t>0216083</t>
  </si>
  <si>
    <t>6083</t>
  </si>
  <si>
    <t>0610</t>
  </si>
  <si>
    <t>Проектні,будівельно-ремонтні роботи, придбання житла та приміщень для розвитку сімейних та інших форм виховання,наближення до сімейних,та забезпечення житлом дітей-сиріт, дітей позбавлених батьківського піклування, осіб з їх числа</t>
  </si>
  <si>
    <t>0217640</t>
  </si>
  <si>
    <t>7640</t>
  </si>
  <si>
    <t>0470</t>
  </si>
  <si>
    <t>Заходи з енергозбереження</t>
  </si>
  <si>
    <t>0219800</t>
  </si>
  <si>
    <t>0617321</t>
  </si>
  <si>
    <t>7321</t>
  </si>
  <si>
    <t>0443</t>
  </si>
  <si>
    <t>Будівництво освітніх установ та закладів</t>
  </si>
  <si>
    <t>0617325</t>
  </si>
  <si>
    <t>7325</t>
  </si>
  <si>
    <t>Будівництво споруд, установ та закладів фізичної культури і спорту</t>
  </si>
  <si>
    <t>0813032</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</si>
  <si>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</si>
  <si>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</si>
  <si>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</si>
  <si>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0217693</t>
  </si>
  <si>
    <t>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 бійців добровольців АТО, а також родин Героїв Небесної Сотні на 2018-2020 роки</t>
  </si>
  <si>
    <t>24</t>
  </si>
  <si>
    <t>2400000</t>
  </si>
  <si>
    <t>2417110</t>
  </si>
  <si>
    <t>7110</t>
  </si>
  <si>
    <t>Реалізація програм в галузі сільського господарства</t>
  </si>
  <si>
    <t>3719320</t>
  </si>
  <si>
    <t>9320</t>
  </si>
  <si>
    <t>379720</t>
  </si>
  <si>
    <t>9720</t>
  </si>
  <si>
    <t>3719730</t>
  </si>
  <si>
    <t>9730</t>
  </si>
  <si>
    <t>9750</t>
  </si>
  <si>
    <t>3719750</t>
  </si>
  <si>
    <t>1080</t>
  </si>
  <si>
    <t>Субвенція з місцевого бюджету за рахунок залишку коштів освітньої субвенції, що утволрився на початок бюджетного періоду</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</si>
  <si>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</si>
  <si>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</si>
  <si>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</si>
  <si>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Управління агропромислового розвитку Золочівської райдержадміністрації</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</si>
  <si>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</si>
  <si>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</si>
  <si>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</si>
  <si>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</si>
  <si>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</si>
  <si>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</si>
  <si>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</si>
  <si>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</si>
  <si>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</si>
  <si>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</si>
  <si>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</si>
  <si>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</si>
  <si>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</si>
  <si>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</si>
  <si>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</si>
  <si>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</si>
  <si>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</si>
  <si>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</si>
  <si>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</si>
  <si>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</si>
  <si>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</si>
  <si>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</si>
  <si>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</si>
  <si>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</si>
  <si>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</si>
  <si>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</si>
  <si>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</si>
  <si>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</si>
  <si>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</si>
  <si>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</si>
  <si>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</si>
  <si>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</si>
  <si>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</si>
  <si>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</si>
  <si>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</si>
  <si>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</si>
  <si>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</si>
  <si>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</si>
  <si>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</si>
  <si>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</si>
  <si>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</si>
  <si>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</si>
  <si>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</si>
  <si>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</si>
  <si>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</si>
  <si>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</si>
  <si>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</si>
  <si>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</si>
  <si>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</si>
  <si>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</si>
  <si>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</si>
  <si>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</si>
  <si>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</si>
  <si>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</si>
  <si>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</si>
  <si>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</si>
  <si>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</si>
  <si>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</si>
  <si>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</si>
  <si>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</si>
  <si>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Програма розвитку позитивного іміджу Золочівщини на 2019 рік</t>
  </si>
  <si>
    <t>Комплексна програма сприяння діяльності Золочівського районного суду Львівської області на 2019 рік</t>
  </si>
  <si>
    <t>Програма боротьби із злочинністю та зміцнення правопорядку на території Золочівського району</t>
  </si>
  <si>
    <t>Районна програма "Цукровий діабет"</t>
  </si>
  <si>
    <t>Програма забезпечення виконання державної регіональної політики, сприяння розвитку громадянського суспільства</t>
  </si>
  <si>
    <t>Проектні, будівельно- 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</si>
  <si>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забезпечення житлом дітей-сиріт, дітей, позбавлених батьківського піклування та осіб із їх числа у Золочівському районі</t>
  </si>
  <si>
    <t>Програма підтримки діяльності Золочіського коледжу Львівського національного аграрного університету</t>
  </si>
  <si>
    <t>Програма сприяння матеріально-технічному забезпеченню окремих військових формувань, дислокованих на території Золочівського району</t>
  </si>
  <si>
    <t>Програма матеріально-технічного розвитку пожежно-рятувальної служби Золочівського району</t>
  </si>
  <si>
    <t>Програма сприяння діяльності військового госпіталю Національної гвардії України військової частини (3080), що дислокується на території Золочівського райну</t>
  </si>
  <si>
    <t xml:space="preserve"> рішення сесії районної ради від 15.02.2018 року № 283</t>
  </si>
  <si>
    <t xml:space="preserve"> рішення сесії районної ради від 14.12.2018 року № 403</t>
  </si>
  <si>
    <t>Програма підтримки розвитку населених пунктівЗолочівського району на 2019 рік</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</si>
  <si>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</si>
  <si>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</si>
  <si>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</si>
  <si>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</si>
  <si>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Наймкнування об'єкта відповідно до проектно-кошторисної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</si>
  <si>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</si>
  <si>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</si>
  <si>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</si>
  <si>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</si>
  <si>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Інші субвенції з місцевих бюджетів</t>
  </si>
  <si>
    <t>Код410539000</t>
  </si>
  <si>
    <t>Забезпечення житлом діей-сиріт, дітей позбавлених батьківського піклування та осіб з їх числа</t>
  </si>
  <si>
    <t>Капітальні видатки</t>
  </si>
  <si>
    <t>Будівництво спортивного майданчика із штучним покриттям на території Золочівської ЗЗСО І-ІІІ ст.№1 в м.Золочів</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</si>
  <si>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</si>
  <si>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</si>
  <si>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</si>
  <si>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</si>
  <si>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</si>
  <si>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</si>
  <si>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</si>
  <si>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</si>
  <si>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</si>
  <si>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</si>
  <si>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</si>
  <si>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</si>
  <si>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</si>
  <si>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</si>
  <si>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</si>
  <si>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</si>
  <si>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</si>
  <si>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 xml:space="preserve"> рішення сесії районної ради від 28.02.2019 року № 458</t>
  </si>
  <si>
    <t>Комплексна програма інформаційно-аналітичної роботи в інтересах органів державної влади та управління, протидії проявам терористичного характеру та організованій злочинній діяльності і корупції на території Золочівського району на 2018-2019 роки</t>
  </si>
  <si>
    <t>1017693</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</si>
  <si>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</si>
  <si>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</si>
  <si>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</si>
  <si>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</si>
  <si>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</si>
  <si>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</si>
  <si>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</si>
  <si>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</si>
  <si>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 </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</si>
  <si>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</si>
  <si>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</si>
  <si>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</si>
  <si>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</si>
  <si>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 xml:space="preserve">Інші надходження </t>
  </si>
  <si>
    <t>Інші надходження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</si>
  <si>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</si>
  <si>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</si>
  <si>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</si>
  <si>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</si>
  <si>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 xml:space="preserve">Адміністративний збір за державну реєстрацію речових прав на нерухоме майно та їх обтяжень </t>
  </si>
  <si>
    <t xml:space="preserve">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</si>
  <si>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</si>
  <si>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</si>
  <si>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</si>
  <si>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Власні надходження бюджетних установ</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</si>
  <si>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</si>
  <si>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</si>
  <si>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</si>
  <si>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</si>
  <si>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</si>
  <si>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</si>
  <si>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</si>
  <si>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Разом доходів без міжбюджетних трансфертів</t>
  </si>
  <si>
    <t>0816083</t>
  </si>
  <si>
    <t>0217110</t>
  </si>
  <si>
    <t>Допомога батькам, діти яких хворіють на муковісциоз</t>
  </si>
  <si>
    <t xml:space="preserve"> рішення сесії районної ради від              року № </t>
  </si>
  <si>
    <t xml:space="preserve"> рішення сесії районної ради від             року № </t>
  </si>
  <si>
    <t xml:space="preserve"> рішення сесії районної ради від                року № </t>
  </si>
  <si>
    <t xml:space="preserve"> рішення сесії районної ради від       року № </t>
  </si>
  <si>
    <t xml:space="preserve"> рішення сесії районної ради від року № </t>
  </si>
  <si>
    <t>Рентна плата та плата за користування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</si>
  <si>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</si>
  <si>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рубки головного користування</t>
  </si>
  <si>
    <t>Інші неподаткові надходження</t>
  </si>
  <si>
    <t>Інші надходження</t>
  </si>
  <si>
    <t>Субвенція з місцевого бюджету на здійснення переданих видатків у сфері охорони здоров`я за рахунок коштів медичної субвенції</t>
  </si>
  <si>
    <t xml:space="preserve">        </t>
  </si>
  <si>
    <t xml:space="preserve">    Додаток  №2</t>
  </si>
  <si>
    <t xml:space="preserve">                                         Золочівського району</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</si>
  <si>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</si>
  <si>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</si>
  <si>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</si>
  <si>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</si>
  <si>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</si>
  <si>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Програма фінансової підтримки комунального некомерційного підприємства "Золочівська районна стоматологічна поліклініка" Золочівської районної ради Львівської області</t>
  </si>
  <si>
    <t>Програма створення резерву матеріально-технічних ресурсів Золочівського району</t>
  </si>
  <si>
    <t>Прогама діяльності та фінансової підтримки КП "Редакція районного радіомовлення та телебачення Золочівської районної ради Львівської області"</t>
  </si>
  <si>
    <t xml:space="preserve">Програма відшкодування відсотків за кредитами, отриманими населенням Золочівського району на впровадження енергозберігаючих заходів </t>
  </si>
  <si>
    <t>Програма відзначення державних, релігійних і професійних свят, знаменних подій,визначних та історичних дат у Золочівському районі</t>
  </si>
  <si>
    <t xml:space="preserve">Програма розвитку футболу у Золочівському районі </t>
  </si>
  <si>
    <t>Районна цільова соціальна програма "Молодь Золочівщини "</t>
  </si>
  <si>
    <t>Районна програма забезпечення житлом дітей-сиріт, дітей,позбавлених батьківського піклування та осіб з їх числа у Золочівському районі</t>
  </si>
  <si>
    <t xml:space="preserve">Комплексна цільова програма соціальної підтримки населення Золочівського району </t>
  </si>
  <si>
    <t xml:space="preserve">Програма підтримки розвитку населених пунктів Золочівського району </t>
  </si>
  <si>
    <t>в т.ч. КНП Золочівська ЦРЛ</t>
  </si>
  <si>
    <t>в т.ч. КНП Золочівська  районна стоматологічна поліклініка</t>
  </si>
  <si>
    <t>ЛІМІТНЕ СПОЖИВАННЯ ЕНЕРГОНОСІЇВ У ФІЗИЧНИХ ОБСЯГАХ ПО ГОЛОВНИХ РОЗПОРЯДНИКАХ КОШТІВ НА 2020 РІК</t>
  </si>
  <si>
    <t>Додаток № 8</t>
  </si>
  <si>
    <t>Управління  соціального захисту населення райдержадміністрації</t>
  </si>
  <si>
    <t>Трансферти іншим бюджетам за загальним фондом</t>
  </si>
  <si>
    <t>Інша субвенція з місцевого бюджету на:</t>
  </si>
  <si>
    <t xml:space="preserve">Програма по забезпеченню здійснення районною державною адміністрацією делегованих районною радою повноважень та підтримки органів виконавчої влади </t>
  </si>
  <si>
    <t>Найменування згідно з Класифікацією фінансування бюджету</t>
  </si>
  <si>
    <t>Найменування місцевих бюджетів-одержувача/надавача міжбюджетного трансферту</t>
  </si>
  <si>
    <t>Проект</t>
  </si>
  <si>
    <t xml:space="preserve">Інші дотації з місцевого бюджету на: </t>
  </si>
  <si>
    <t>Збалансування бюджетів нижчих рівнів</t>
  </si>
  <si>
    <t>1013133</t>
  </si>
  <si>
    <t>1015011</t>
  </si>
  <si>
    <t>Забезпечення діяльності інклюзивно-ресурсних центрів</t>
  </si>
  <si>
    <t>Надання загальної середньої освіти закладами загльної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</si>
  <si>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</si>
  <si>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</si>
  <si>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 xml:space="preserve">Надання спеціальної освіти мистецькими школами </t>
  </si>
  <si>
    <t xml:space="preserve"> рішення сесії районної ради від 17.12.2019 року № 559</t>
  </si>
  <si>
    <t xml:space="preserve"> рішення сесії районної радивід 17.12.2019 року № 559</t>
  </si>
  <si>
    <t xml:space="preserve"> рішення сесії районної радивід 14.12.2018 року № 403</t>
  </si>
  <si>
    <t>Цільова комплексна програма розвитку фізичної культури і спорту у Золочівському районі</t>
  </si>
  <si>
    <t>код бюджету</t>
  </si>
  <si>
    <t>0117330</t>
  </si>
  <si>
    <t>Будівництво інших об'єктів комунальної власності</t>
  </si>
  <si>
    <t>0217322</t>
  </si>
  <si>
    <t>7322</t>
  </si>
  <si>
    <t>0217361</t>
  </si>
  <si>
    <t>7361</t>
  </si>
  <si>
    <t>0217368</t>
  </si>
  <si>
    <t>7368</t>
  </si>
  <si>
    <t>Співфінансування інвестиційних проектів, що реалізуються за рахунок коштів державного фонду регіонального розвитку</t>
  </si>
  <si>
    <t>Будівництво медичних установ та закладів</t>
  </si>
  <si>
    <t>1017321</t>
  </si>
  <si>
    <t>1017324</t>
  </si>
  <si>
    <t>7324</t>
  </si>
  <si>
    <t>Будівництво установ та закладів культури</t>
  </si>
  <si>
    <r>
      <t>Зміни до  РОЗПОДІЛУ</t>
    </r>
    <r>
      <rPr>
        <b/>
        <sz val="14"/>
        <rFont val="Times New Roman"/>
        <family val="1"/>
      </rPr>
      <t xml:space="preserve">
видатків районного бюджету на 2020 рік</t>
    </r>
  </si>
  <si>
    <t>Інші субвенції місцевим радам</t>
  </si>
  <si>
    <t>Бібщанська сільська рада</t>
  </si>
  <si>
    <t>Коропецька сільська рада</t>
  </si>
  <si>
    <t>Руда-Колтівська сільська рада</t>
  </si>
  <si>
    <t>Полянська сільська рада</t>
  </si>
  <si>
    <t>Шпиколоська сільська рада</t>
  </si>
  <si>
    <t xml:space="preserve">Глинянська міська рада </t>
  </si>
  <si>
    <t>Трансферти іншим бюджетам за спеціальним фондом</t>
  </si>
  <si>
    <t>Раазом</t>
  </si>
  <si>
    <t>Трансферти з інших місцевих бюджетів спеціального фонду</t>
  </si>
  <si>
    <t>Виконання програми підтримки розвитку населених пунктів Золочівщини (співфінансування мікропроектів)</t>
  </si>
  <si>
    <t>Придбання шкільних автобусів</t>
  </si>
  <si>
    <t>Капітальний ремонт підпірної стіни стадіону "Сокіл"</t>
  </si>
  <si>
    <t>Експертиза по виготовленню проектно-кошторисної документації для реконструкції плавального басейну ОЗ "Сасівський НВК"</t>
  </si>
  <si>
    <t>Капітальний ремонт даху Струтинського ЗЗСО І-ІІ ст. Золочівського району Львівської області</t>
  </si>
  <si>
    <t>Облаштування відпочинкової зони на території Сасівського НВК Золочівського району Львівської області по вулиці Колтівській, 1 (капітальний ремонт)</t>
  </si>
  <si>
    <t>Капітальний ремонт по заміні віконних блоків в Червоненській ЗОШ І-Ш ступ. Золочівського району Львівської області</t>
  </si>
  <si>
    <t>Капітальний ремонт по заміні віконних та дверних блоків у Сновицькому НВК Золочівського району Львівської області</t>
  </si>
  <si>
    <t>Капітальний ремонт даху Плугівського НВК Золочівського району Львівської обл.</t>
  </si>
  <si>
    <t>Капітальний ремонт по заміні віконних та дверних блоків у Ремезівцівському НВК Золочівської районної ради Львівської області"</t>
  </si>
  <si>
    <t>Капітальний ремонт по заміні віконних блоків у Золочівському ОЗЗСО І ІІІ ст. №1 м. Золочів Львівської області</t>
  </si>
  <si>
    <t>Капітальний ремонт по заміні віконних блоків в Зозулівському НВК Золочівського району Львівської області</t>
  </si>
  <si>
    <t>Реконструкція будівель головного та терапевтично-інфекційного корпусів Золочівської центральної районної лікарні на вул. Ак.Павлова, 48 в м . Золочів Львівської області</t>
  </si>
  <si>
    <t>Енергозберігаючі заходи в комунальному підприємстві "Золочівська районна друкарня": заміна вікон та дверей (капітальний ремонт)</t>
  </si>
  <si>
    <t>Капітальний ремонт коридору та приміщень другого поверху Глинянської дитячої музичної школи Золочівського району Львівської області</t>
  </si>
  <si>
    <t>Капітальний ремонт існуючої, недіючої школи під Центр Народного гончарства та зеленого туризму в селі Г авареччина Золочівського району Львівської області</t>
  </si>
  <si>
    <t>Капітальний ремонт лікувально-діагностичного відділення КНП Золочівська центральна районна лікарня Золочівської районної ради Львівської області на вул. Валовій 2, в м.Золочів Львівської області</t>
  </si>
  <si>
    <t>Капітальний ремонт приміщення пункту здоров'я в с.Шпиколоси Золочівського району Львівської області</t>
  </si>
  <si>
    <t>Капітальний ремонт лікувально-приймального відділення (в перспективі відділення невідкладної медичної допомоги) КНП "Золочівська центральна районна лікарня" по вул.Академіка Павлова, 48, м.Золочів, Львівської області</t>
  </si>
  <si>
    <t>Капітальний ремонт коридору 1-го поверху Поморянської дільничної лікарні у Золочівському районі Львівської області в смт.Поморяни</t>
  </si>
  <si>
    <t>Капітальний ремонт кабінетів та облаштування пандуса жіночої консультації КНП «Золочівська ЦРЛ» в м.Золочів на вул. Пушкіна,13 Золочівського району Львівської області</t>
  </si>
  <si>
    <t>Виконання інвестиційних проектів за рахунок субвенцій з інших бюджетів</t>
  </si>
  <si>
    <t>Капітальний ремонт санвузла та облаштування пандуса амбулаторії моно-практики с.Поляни Золочівського району Львівської області</t>
  </si>
  <si>
    <t>Зміни до розподілу коштів бюджету розвитку за об'єктами у 2020 році</t>
  </si>
  <si>
    <t xml:space="preserve">Зміни до розподілу витрат районного бюджету на реалізацію районних програм у 2020 році
</t>
  </si>
  <si>
    <t>Зміни до міжбюджетних трансфертів на 2020 рік</t>
  </si>
  <si>
    <t xml:space="preserve">Програма сприяння діяльності та матеріально-технічного забезпечення Золочівського районного військового комісаріату Львівської області щодо підтримки заходів призову на строкову військову службу, призову по мобілізації, проходження зборів військовозобов'язаними та резервістами, прийняття громадян на військову службу за контрактом </t>
  </si>
  <si>
    <t xml:space="preserve"> рішення сесії районної ради від               року №</t>
  </si>
  <si>
    <t>04443</t>
  </si>
  <si>
    <t>Зміни до джерел фінансування районного бюджету на 2020 рік</t>
  </si>
  <si>
    <t>зміни до доходів Золочівського районного бюджету  на 2020 рік</t>
  </si>
  <si>
    <t>Додаток  №6
 до рішення XLIX сесії районної ради 
   від 07.02.2020p. №</t>
  </si>
  <si>
    <t>Керуючий справами районної равди</t>
  </si>
  <si>
    <t>Н.Калуцька</t>
  </si>
  <si>
    <t>Додаток №1
до рішення XLIX сесії районної ради
від 07.02.2020р. №____</t>
  </si>
  <si>
    <t>Керуючий справами районної ради                                                                                          Н.Калуцька</t>
  </si>
  <si>
    <t xml:space="preserve">  до рішення XLIX  сесії районної ради</t>
  </si>
  <si>
    <t xml:space="preserve">                від   07.02.2020р. №</t>
  </si>
  <si>
    <t>Керуючий справами районної ради                                                                            Н.Калуцька</t>
  </si>
  <si>
    <t>Додаток  №3
до  рішення XLIX  сесії районної ради
  від 07.02.2020р. №</t>
  </si>
  <si>
    <t>Керуючий справами районної ради                                                                                                                                                                                                                               Н.Калуцька</t>
  </si>
  <si>
    <t>Додаток №4
до рішення   XLIX  сесії районної ради
від 02.07.2020р. №</t>
  </si>
  <si>
    <t>Керуючий справами районної ради                                                                                                                                                                                             Н.Калуцька</t>
  </si>
  <si>
    <t>Керуючий справами районної ради                                                                                                                                               Н.Калуцька</t>
  </si>
  <si>
    <t>Додаток  №7
до  рішення XLIX  сесії районної ради
  від 07.02.2020р. №</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</si>
</sst>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s>
  <fonts count="96">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b/>
      <i/>
      <sz val="10"/>
      <color indexed="8"/>
      <name val="Times New Roman"/>
      <family val="1"/>
    </font>
    <font>
      <sz val="10"/>
      <color indexed="8"/>
      <name val="Arial"/>
      <family val="2"/>
    </font>
    <font>
      <b/>
      <i/>
      <sz val="11"/>
      <name val="Times New Roman"/>
      <family val="1"/>
    </font>
    <font>
      <b/>
      <i/>
      <sz val="11"/>
      <color indexed="8"/>
      <name val="Times New Roman"/>
      <family val="1"/>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b/>
      <sz val="10"/>
      <color indexed="8"/>
      <name val="Times New Roman"/>
      <family val="1"/>
    </font>
    <font>
      <sz val="12"/>
      <color indexed="8"/>
      <name val="Times New Roman Cyr"/>
      <family val="0"/>
    </font>
    <font>
      <sz val="11"/>
      <name val="Arial Cyr"/>
      <family val="0"/>
    </font>
    <font>
      <b/>
      <sz val="9"/>
      <color indexed="8"/>
      <name val="Times New Roman"/>
      <family val="1"/>
    </font>
    <font>
      <sz val="18"/>
      <color indexed="8"/>
      <name val="Times New Roman Cyr"/>
      <family val="0"/>
    </font>
    <font>
      <sz val="14"/>
      <color indexed="8"/>
      <name val="Times New Roman Cyr"/>
      <family val="0"/>
    </font>
    <font>
      <b/>
      <sz val="14"/>
      <color indexed="8"/>
      <name val="Times New Roman Cyr"/>
      <family val="0"/>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6"/>
      <name val="Times New Roman"/>
      <family val="1"/>
    </font>
    <font>
      <i/>
      <sz val="16"/>
      <name val="Times New Roman"/>
      <family val="1"/>
    </font>
    <font>
      <sz val="11.5"/>
      <name val="Times New Roman"/>
      <family val="1"/>
    </font>
    <font>
      <b/>
      <sz val="11.5"/>
      <name val="Times New Roman"/>
      <family val="1"/>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medium"/>
      <bottom style="medium"/>
    </border>
    <border>
      <left>
        <color indexed="63"/>
      </left>
      <right>
        <color indexed="63"/>
      </right>
      <top>
        <color indexed="63"/>
      </top>
      <bottom style="medium"/>
    </border>
    <border>
      <left style="medium"/>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medium"/>
      <bottom style="medium"/>
    </border>
    <border>
      <left style="medium"/>
      <right>
        <color indexed="63"/>
      </right>
      <top>
        <color indexed="63"/>
      </top>
      <bottom style="thin"/>
    </border>
    <border>
      <left style="medium"/>
      <right style="thin"/>
      <top>
        <color indexed="63"/>
      </top>
      <bottom style="thin"/>
    </border>
    <border>
      <left style="medium"/>
      <right>
        <color indexed="63"/>
      </right>
      <top>
        <color indexed="63"/>
      </top>
      <bottom style="medium">
        <color indexed="8"/>
      </bottom>
    </border>
    <border>
      <left style="medium"/>
      <right style="medium"/>
      <top>
        <color indexed="63"/>
      </top>
      <bottom style="medium">
        <color indexed="8"/>
      </bottom>
    </border>
    <border>
      <left style="medium"/>
      <right>
        <color indexed="63"/>
      </right>
      <top style="medium">
        <color indexed="8"/>
      </top>
      <bottom style="medium">
        <color indexed="8"/>
      </bottom>
    </border>
    <border>
      <left style="medium"/>
      <right style="medium"/>
      <top style="medium">
        <color indexed="8"/>
      </top>
      <bottom style="medium">
        <color indexed="8"/>
      </bottom>
    </border>
    <border>
      <left style="medium"/>
      <right>
        <color indexed="63"/>
      </right>
      <top>
        <color indexed="63"/>
      </top>
      <bottom style="medium"/>
    </border>
    <border>
      <left style="medium"/>
      <right style="medium"/>
      <top>
        <color indexed="63"/>
      </top>
      <bottom>
        <color indexed="63"/>
      </bottom>
    </border>
    <border>
      <left style="medium"/>
      <right style="thin"/>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color indexed="63"/>
      </top>
      <bottom style="mediu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6" fillId="2" borderId="0" applyNumberFormat="0" applyBorder="0" applyAlignment="0" applyProtection="0"/>
    <xf numFmtId="0" fontId="14" fillId="3" borderId="0" applyNumberFormat="0" applyBorder="0" applyAlignment="0" applyProtection="0"/>
    <xf numFmtId="0" fontId="36" fillId="3" borderId="0" applyNumberFormat="0" applyBorder="0" applyAlignment="0" applyProtection="0"/>
    <xf numFmtId="0" fontId="14" fillId="4" borderId="0" applyNumberFormat="0" applyBorder="0" applyAlignment="0" applyProtection="0"/>
    <xf numFmtId="0" fontId="36" fillId="4" borderId="0" applyNumberFormat="0" applyBorder="0" applyAlignment="0" applyProtection="0"/>
    <xf numFmtId="0" fontId="14" fillId="5" borderId="0" applyNumberFormat="0" applyBorder="0" applyAlignment="0" applyProtection="0"/>
    <xf numFmtId="0" fontId="36" fillId="5" borderId="0" applyNumberFormat="0" applyBorder="0" applyAlignment="0" applyProtection="0"/>
    <xf numFmtId="0" fontId="14" fillId="6" borderId="0" applyNumberFormat="0" applyBorder="0" applyAlignment="0" applyProtection="0"/>
    <xf numFmtId="0" fontId="36" fillId="6" borderId="0" applyNumberFormat="0" applyBorder="0" applyAlignment="0" applyProtection="0"/>
    <xf numFmtId="0" fontId="14" fillId="7" borderId="0" applyNumberFormat="0" applyBorder="0" applyAlignment="0" applyProtection="0"/>
    <xf numFmtId="0" fontId="36"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14" fillId="14" borderId="0" applyNumberFormat="0" applyBorder="0" applyAlignment="0" applyProtection="0"/>
    <xf numFmtId="0" fontId="36" fillId="14" borderId="0" applyNumberFormat="0" applyBorder="0" applyAlignment="0" applyProtection="0"/>
    <xf numFmtId="0" fontId="14" fillId="15" borderId="0" applyNumberFormat="0" applyBorder="0" applyAlignment="0" applyProtection="0"/>
    <xf numFmtId="0" fontId="36" fillId="15" borderId="0" applyNumberFormat="0" applyBorder="0" applyAlignment="0" applyProtection="0"/>
    <xf numFmtId="0" fontId="14" fillId="16" borderId="0" applyNumberFormat="0" applyBorder="0" applyAlignment="0" applyProtection="0"/>
    <xf numFmtId="0" fontId="36" fillId="16" borderId="0" applyNumberFormat="0" applyBorder="0" applyAlignment="0" applyProtection="0"/>
    <xf numFmtId="0" fontId="14" fillId="5" borderId="0" applyNumberFormat="0" applyBorder="0" applyAlignment="0" applyProtection="0"/>
    <xf numFmtId="0" fontId="36" fillId="5" borderId="0" applyNumberFormat="0" applyBorder="0" applyAlignment="0" applyProtection="0"/>
    <xf numFmtId="0" fontId="14" fillId="14" borderId="0" applyNumberFormat="0" applyBorder="0" applyAlignment="0" applyProtection="0"/>
    <xf numFmtId="0" fontId="36" fillId="14" borderId="0" applyNumberFormat="0" applyBorder="0" applyAlignment="0" applyProtection="0"/>
    <xf numFmtId="0" fontId="14" fillId="17" borderId="0" applyNumberFormat="0" applyBorder="0" applyAlignment="0" applyProtection="0"/>
    <xf numFmtId="0" fontId="36"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13" fillId="24" borderId="0" applyNumberFormat="0" applyBorder="0" applyAlignment="0" applyProtection="0"/>
    <xf numFmtId="0" fontId="37" fillId="24" borderId="0" applyNumberFormat="0" applyBorder="0" applyAlignment="0" applyProtection="0"/>
    <xf numFmtId="0" fontId="13" fillId="15" borderId="0" applyNumberFormat="0" applyBorder="0" applyAlignment="0" applyProtection="0"/>
    <xf numFmtId="0" fontId="37" fillId="15" borderId="0" applyNumberFormat="0" applyBorder="0" applyAlignment="0" applyProtection="0"/>
    <xf numFmtId="0" fontId="13" fillId="16" borderId="0" applyNumberFormat="0" applyBorder="0" applyAlignment="0" applyProtection="0"/>
    <xf numFmtId="0" fontId="37" fillId="16" borderId="0" applyNumberFormat="0" applyBorder="0" applyAlignment="0" applyProtection="0"/>
    <xf numFmtId="0" fontId="13" fillId="25" borderId="0" applyNumberFormat="0" applyBorder="0" applyAlignment="0" applyProtection="0"/>
    <xf numFmtId="0" fontId="37" fillId="25" borderId="0" applyNumberFormat="0" applyBorder="0" applyAlignment="0" applyProtection="0"/>
    <xf numFmtId="0" fontId="13" fillId="26" borderId="0" applyNumberFormat="0" applyBorder="0" applyAlignment="0" applyProtection="0"/>
    <xf numFmtId="0" fontId="37" fillId="26" borderId="0" applyNumberFormat="0" applyBorder="0" applyAlignment="0" applyProtection="0"/>
    <xf numFmtId="0" fontId="13" fillId="27" borderId="0" applyNumberFormat="0" applyBorder="0" applyAlignment="0" applyProtection="0"/>
    <xf numFmtId="0" fontId="37"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2"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89" fillId="47" borderId="8"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0" fillId="0" borderId="9" applyNumberFormat="0" applyFill="0" applyAlignment="0" applyProtection="0"/>
    <xf numFmtId="0" fontId="6" fillId="3" borderId="0" applyNumberFormat="0" applyBorder="0" applyAlignment="0" applyProtection="0"/>
    <xf numFmtId="0" fontId="9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99" fontId="1" fillId="0" borderId="0" applyFont="0" applyFill="0" applyBorder="0" applyAlignment="0" applyProtection="0"/>
    <xf numFmtId="0" fontId="92" fillId="47" borderId="12" applyNumberFormat="0" applyAlignment="0" applyProtection="0"/>
    <xf numFmtId="0" fontId="18" fillId="0" borderId="13" applyNumberFormat="0" applyFill="0" applyAlignment="0" applyProtection="0"/>
    <xf numFmtId="0" fontId="93" fillId="51" borderId="0" applyNumberFormat="0" applyBorder="0" applyAlignment="0" applyProtection="0"/>
    <xf numFmtId="0" fontId="21" fillId="0" borderId="0">
      <alignment/>
      <protection/>
    </xf>
    <xf numFmtId="0" fontId="94"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831">
    <xf numFmtId="0" fontId="0" fillId="0" borderId="0" xfId="0" applyAlignment="1">
      <alignment/>
    </xf>
    <xf numFmtId="0" fontId="20" fillId="0" borderId="14"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0" fillId="0" borderId="0" xfId="0" applyFont="1" applyFill="1" applyAlignment="1">
      <alignment wrapText="1"/>
    </xf>
    <xf numFmtId="0" fontId="19" fillId="0" borderId="14"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vertical="center" wrapText="1"/>
      <protection/>
    </xf>
    <xf numFmtId="0" fontId="28" fillId="0" borderId="0" xfId="0" applyNumberFormat="1" applyFont="1" applyFill="1" applyAlignment="1" applyProtection="1">
      <alignment wrapText="1"/>
      <protection/>
    </xf>
    <xf numFmtId="0" fontId="28" fillId="0" borderId="0" xfId="0" applyFont="1" applyFill="1" applyAlignment="1">
      <alignment wrapText="1"/>
    </xf>
    <xf numFmtId="0" fontId="4" fillId="0" borderId="15" xfId="0" applyNumberFormat="1" applyFont="1" applyFill="1" applyBorder="1" applyAlignment="1" applyProtection="1">
      <alignment vertical="center"/>
      <protection/>
    </xf>
    <xf numFmtId="0" fontId="26" fillId="0" borderId="14" xfId="0" applyNumberFormat="1" applyFont="1" applyFill="1" applyBorder="1" applyAlignment="1" applyProtection="1">
      <alignment horizontal="center" vertical="center" wrapText="1"/>
      <protection/>
    </xf>
    <xf numFmtId="0" fontId="19" fillId="0" borderId="0" xfId="0" applyFont="1" applyAlignment="1">
      <alignment/>
    </xf>
    <xf numFmtId="0" fontId="19" fillId="0" borderId="0" xfId="0" applyNumberFormat="1" applyFont="1" applyFill="1" applyAlignment="1" applyProtection="1">
      <alignment/>
      <protection/>
    </xf>
    <xf numFmtId="4" fontId="29" fillId="0" borderId="14" xfId="0" applyNumberFormat="1" applyFont="1" applyBorder="1" applyAlignment="1">
      <alignment vertical="center" wrapText="1"/>
    </xf>
    <xf numFmtId="0" fontId="26" fillId="0" borderId="14" xfId="0" applyNumberFormat="1" applyFont="1" applyFill="1" applyBorder="1" applyAlignment="1" applyProtection="1">
      <alignment vertical="center" wrapText="1"/>
      <protection/>
    </xf>
    <xf numFmtId="4" fontId="30" fillId="0" borderId="14" xfId="0" applyNumberFormat="1" applyFont="1" applyBorder="1" applyAlignment="1">
      <alignment vertical="center" wrapText="1"/>
    </xf>
    <xf numFmtId="0" fontId="33" fillId="0" borderId="14" xfId="0" applyNumberFormat="1" applyFont="1" applyFill="1" applyBorder="1" applyAlignment="1" applyProtection="1">
      <alignment horizontal="center" vertical="center" wrapText="1"/>
      <protection/>
    </xf>
    <xf numFmtId="0" fontId="33" fillId="0" borderId="14" xfId="0" applyNumberFormat="1" applyFont="1" applyFill="1" applyBorder="1" applyAlignment="1" applyProtection="1">
      <alignment vertical="center" wrapText="1"/>
      <protection/>
    </xf>
    <xf numFmtId="4" fontId="33" fillId="0" borderId="14" xfId="0" applyNumberFormat="1" applyFont="1" applyFill="1" applyBorder="1" applyAlignment="1" applyProtection="1">
      <alignment horizontal="right" vertical="center" wrapText="1"/>
      <protection/>
    </xf>
    <xf numFmtId="4" fontId="34" fillId="0" borderId="14" xfId="0" applyNumberFormat="1" applyFont="1" applyBorder="1" applyAlignment="1">
      <alignment vertical="center" wrapText="1"/>
    </xf>
    <xf numFmtId="4" fontId="26" fillId="0" borderId="14" xfId="0" applyNumberFormat="1" applyFont="1" applyFill="1" applyBorder="1" applyAlignment="1" applyProtection="1">
      <alignment horizontal="right" vertical="center" wrapText="1"/>
      <protection/>
    </xf>
    <xf numFmtId="4" fontId="28" fillId="0" borderId="14" xfId="0" applyNumberFormat="1" applyFont="1" applyFill="1" applyBorder="1" applyAlignment="1" applyProtection="1">
      <alignment horizontal="right" vertical="center" wrapText="1"/>
      <protection/>
    </xf>
    <xf numFmtId="0" fontId="38" fillId="0" borderId="0" xfId="0" applyNumberFormat="1" applyFont="1" applyFill="1" applyAlignment="1" applyProtection="1">
      <alignment/>
      <protection/>
    </xf>
    <xf numFmtId="0" fontId="38" fillId="0" borderId="0" xfId="0" applyFont="1" applyFill="1" applyAlignment="1">
      <alignment/>
    </xf>
    <xf numFmtId="0" fontId="0" fillId="0" borderId="0" xfId="0" applyNumberFormat="1" applyFont="1" applyFill="1" applyAlignment="1" applyProtection="1">
      <alignment/>
      <protection/>
    </xf>
    <xf numFmtId="0" fontId="42" fillId="0" borderId="0" xfId="0" applyNumberFormat="1" applyFont="1" applyFill="1" applyAlignment="1" applyProtection="1">
      <alignment horizontal="center" vertical="center" wrapText="1"/>
      <protection/>
    </xf>
    <xf numFmtId="0" fontId="0" fillId="0" borderId="0" xfId="0" applyFont="1" applyFill="1" applyAlignment="1">
      <alignment/>
    </xf>
    <xf numFmtId="3" fontId="42" fillId="0" borderId="0" xfId="0" applyNumberFormat="1" applyFont="1" applyFill="1" applyAlignment="1" applyProtection="1">
      <alignment horizontal="center" vertical="center" wrapText="1"/>
      <protection/>
    </xf>
    <xf numFmtId="0" fontId="45" fillId="0" borderId="15" xfId="0" applyNumberFormat="1" applyFont="1" applyFill="1" applyBorder="1" applyAlignment="1" applyProtection="1">
      <alignment horizontal="center"/>
      <protection/>
    </xf>
    <xf numFmtId="0" fontId="0" fillId="0" borderId="15" xfId="0" applyFont="1" applyFill="1" applyBorder="1" applyAlignment="1">
      <alignment horizontal="center"/>
    </xf>
    <xf numFmtId="0" fontId="0" fillId="0" borderId="0" xfId="0" applyFont="1" applyFill="1" applyBorder="1" applyAlignment="1">
      <alignment horizontal="center"/>
    </xf>
    <xf numFmtId="0" fontId="38"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8" fillId="0" borderId="15" xfId="0" applyNumberFormat="1" applyFont="1" applyFill="1" applyBorder="1" applyAlignment="1" applyProtection="1">
      <alignment horizontal="center" vertical="center"/>
      <protection/>
    </xf>
    <xf numFmtId="0" fontId="3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horizontal="center"/>
      <protection/>
    </xf>
    <xf numFmtId="0" fontId="38" fillId="0" borderId="14" xfId="0" applyNumberFormat="1" applyFont="1" applyFill="1" applyBorder="1" applyAlignment="1" applyProtection="1">
      <alignment horizontal="center" vertical="center" wrapText="1"/>
      <protection/>
    </xf>
    <xf numFmtId="0" fontId="38" fillId="0" borderId="0" xfId="0" applyFont="1" applyFill="1" applyAlignment="1">
      <alignment horizontal="center"/>
    </xf>
    <xf numFmtId="49" fontId="47" fillId="0" borderId="14" xfId="0" applyNumberFormat="1" applyFont="1" applyFill="1" applyBorder="1" applyAlignment="1">
      <alignment horizontal="center" vertical="top"/>
    </xf>
    <xf numFmtId="0" fontId="20" fillId="0" borderId="14" xfId="0" applyFont="1" applyFill="1" applyBorder="1" applyAlignment="1">
      <alignment horizontal="left" vertical="top" wrapText="1"/>
    </xf>
    <xf numFmtId="0" fontId="20" fillId="0" borderId="0" xfId="0" applyFont="1" applyFill="1" applyAlignment="1">
      <alignment/>
    </xf>
    <xf numFmtId="49" fontId="38" fillId="0" borderId="14" xfId="0" applyNumberFormat="1" applyFont="1" applyFill="1" applyBorder="1" applyAlignment="1">
      <alignment horizontal="center" vertical="top"/>
    </xf>
    <xf numFmtId="0" fontId="38" fillId="0" borderId="14" xfId="0" applyFont="1" applyFill="1" applyBorder="1" applyAlignment="1">
      <alignment horizontal="left" vertical="top" wrapText="1"/>
    </xf>
    <xf numFmtId="0" fontId="38" fillId="0" borderId="14" xfId="0" applyFont="1" applyFill="1" applyBorder="1" applyAlignment="1">
      <alignment vertical="top" wrapText="1"/>
    </xf>
    <xf numFmtId="49" fontId="38" fillId="0" borderId="14" xfId="0" applyNumberFormat="1" applyFont="1" applyFill="1" applyBorder="1" applyAlignment="1">
      <alignment vertical="top" wrapText="1"/>
    </xf>
    <xf numFmtId="49" fontId="38" fillId="0" borderId="14" xfId="0" applyNumberFormat="1" applyFont="1" applyFill="1" applyBorder="1" applyAlignment="1">
      <alignment horizontal="center" vertical="top" wrapText="1"/>
    </xf>
    <xf numFmtId="0" fontId="49" fillId="0" borderId="14" xfId="0" applyFont="1" applyFill="1" applyBorder="1" applyAlignment="1">
      <alignment horizontal="center" vertical="top"/>
    </xf>
    <xf numFmtId="49" fontId="49" fillId="0" borderId="14" xfId="0" applyNumberFormat="1" applyFont="1" applyFill="1" applyBorder="1" applyAlignment="1">
      <alignment horizontal="center" vertical="top"/>
    </xf>
    <xf numFmtId="49" fontId="49" fillId="0" borderId="16" xfId="0" applyNumberFormat="1" applyFont="1" applyFill="1" applyBorder="1" applyAlignment="1">
      <alignment horizontal="center" vertical="top"/>
    </xf>
    <xf numFmtId="0" fontId="47" fillId="0" borderId="14" xfId="0" applyFont="1" applyFill="1" applyBorder="1" applyAlignment="1">
      <alignment horizontal="center" vertical="top"/>
    </xf>
    <xf numFmtId="49" fontId="20" fillId="0" borderId="14" xfId="0" applyNumberFormat="1" applyFont="1" applyFill="1" applyBorder="1" applyAlignment="1">
      <alignment horizontal="center" vertical="justify"/>
    </xf>
    <xf numFmtId="49" fontId="38" fillId="0" borderId="14" xfId="0" applyNumberFormat="1" applyFont="1" applyFill="1" applyBorder="1" applyAlignment="1">
      <alignment horizontal="center" vertical="justify"/>
    </xf>
    <xf numFmtId="0" fontId="38" fillId="52" borderId="0" xfId="0" applyFont="1" applyFill="1" applyAlignment="1">
      <alignment/>
    </xf>
    <xf numFmtId="49" fontId="20" fillId="0" borderId="14" xfId="0" applyNumberFormat="1" applyFont="1" applyFill="1" applyBorder="1" applyAlignment="1">
      <alignment horizontal="center" vertical="top"/>
    </xf>
    <xf numFmtId="0" fontId="38" fillId="0" borderId="0" xfId="0" applyNumberFormat="1" applyFont="1" applyFill="1" applyAlignment="1" applyProtection="1">
      <alignment vertical="top"/>
      <protection/>
    </xf>
    <xf numFmtId="3" fontId="38" fillId="0" borderId="0" xfId="0" applyNumberFormat="1" applyFont="1" applyFill="1" applyAlignment="1" applyProtection="1">
      <alignment/>
      <protection/>
    </xf>
    <xf numFmtId="200" fontId="38" fillId="0" borderId="0" xfId="0" applyNumberFormat="1" applyFont="1" applyFill="1" applyAlignment="1" applyProtection="1">
      <alignment/>
      <protection/>
    </xf>
    <xf numFmtId="0" fontId="44" fillId="0" borderId="0" xfId="0" applyFont="1" applyFill="1" applyAlignment="1">
      <alignment vertical="center"/>
    </xf>
    <xf numFmtId="1" fontId="44" fillId="0" borderId="0" xfId="0" applyNumberFormat="1" applyFont="1" applyFill="1" applyBorder="1" applyAlignment="1">
      <alignment horizontal="left"/>
    </xf>
    <xf numFmtId="0" fontId="44" fillId="0" borderId="0" xfId="0" applyFont="1" applyFill="1" applyAlignment="1">
      <alignment/>
    </xf>
    <xf numFmtId="1" fontId="44"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5" fillId="0" borderId="15" xfId="0" applyNumberFormat="1" applyFont="1" applyFill="1" applyBorder="1" applyAlignment="1" applyProtection="1">
      <alignment horizontal="center" vertical="top"/>
      <protection/>
    </xf>
    <xf numFmtId="0" fontId="45" fillId="0" borderId="0" xfId="0" applyNumberFormat="1" applyFont="1" applyFill="1" applyAlignment="1" applyProtection="1">
      <alignment horizontal="center"/>
      <protection/>
    </xf>
    <xf numFmtId="0" fontId="0" fillId="0" borderId="0" xfId="0" applyFont="1" applyFill="1" applyAlignment="1">
      <alignment horizontal="center"/>
    </xf>
    <xf numFmtId="0" fontId="42" fillId="0" borderId="15" xfId="0" applyNumberFormat="1" applyFont="1" applyFill="1" applyBorder="1" applyAlignment="1" applyProtection="1">
      <alignment horizontal="right" vertical="center"/>
      <protection/>
    </xf>
    <xf numFmtId="0" fontId="0" fillId="0" borderId="14" xfId="0" applyNumberFormat="1" applyFont="1" applyFill="1" applyBorder="1" applyAlignment="1" applyProtection="1">
      <alignment horizontal="center" vertical="center" wrapText="1"/>
      <protection/>
    </xf>
    <xf numFmtId="0" fontId="38" fillId="0" borderId="0" xfId="0" applyFont="1" applyFill="1" applyAlignment="1">
      <alignment vertical="top"/>
    </xf>
    <xf numFmtId="0" fontId="20" fillId="0" borderId="14" xfId="0" applyFont="1" applyFill="1" applyBorder="1" applyAlignment="1">
      <alignment vertical="top" wrapText="1"/>
    </xf>
    <xf numFmtId="200" fontId="20" fillId="0" borderId="14"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8" fillId="0" borderId="14" xfId="0" applyNumberFormat="1" applyFont="1" applyFill="1" applyBorder="1" applyAlignment="1">
      <alignment horizontal="center" vertical="top"/>
    </xf>
    <xf numFmtId="0" fontId="19" fillId="0" borderId="0" xfId="0" applyFont="1" applyFill="1" applyAlignment="1">
      <alignment vertical="top"/>
    </xf>
    <xf numFmtId="49" fontId="40" fillId="0" borderId="14" xfId="0" applyNumberFormat="1" applyFont="1" applyFill="1" applyBorder="1" applyAlignment="1">
      <alignment horizontal="center" vertical="top"/>
    </xf>
    <xf numFmtId="200" fontId="40" fillId="0" borderId="14" xfId="0" applyNumberFormat="1" applyFont="1" applyFill="1" applyBorder="1" applyAlignment="1">
      <alignment horizontal="center" vertical="top"/>
    </xf>
    <xf numFmtId="200" fontId="0" fillId="0" borderId="0" xfId="0" applyNumberFormat="1" applyFont="1" applyFill="1" applyAlignment="1">
      <alignment vertical="top"/>
    </xf>
    <xf numFmtId="0" fontId="40" fillId="0" borderId="0" xfId="0" applyFont="1" applyFill="1" applyAlignment="1">
      <alignment vertical="top"/>
    </xf>
    <xf numFmtId="49" fontId="54" fillId="0" borderId="14" xfId="0" applyNumberFormat="1" applyFont="1" applyFill="1" applyBorder="1" applyAlignment="1">
      <alignment horizontal="center" vertical="top"/>
    </xf>
    <xf numFmtId="0" fontId="55" fillId="0" borderId="14" xfId="0" applyFont="1" applyFill="1" applyBorder="1" applyAlignment="1">
      <alignment vertical="top" wrapText="1"/>
    </xf>
    <xf numFmtId="200" fontId="54" fillId="0" borderId="14" xfId="0" applyNumberFormat="1" applyFont="1" applyFill="1" applyBorder="1" applyAlignment="1">
      <alignment horizontal="center" vertical="top"/>
    </xf>
    <xf numFmtId="0" fontId="39" fillId="0" borderId="0" xfId="0" applyFont="1" applyFill="1" applyAlignment="1">
      <alignment vertical="top"/>
    </xf>
    <xf numFmtId="0" fontId="54" fillId="0" borderId="0" xfId="0" applyFont="1" applyFill="1" applyAlignment="1">
      <alignment vertical="top"/>
    </xf>
    <xf numFmtId="49" fontId="55" fillId="0" borderId="14" xfId="0" applyNumberFormat="1" applyFont="1" applyFill="1" applyBorder="1" applyAlignment="1">
      <alignment horizontal="center" vertical="justify"/>
    </xf>
    <xf numFmtId="0" fontId="55" fillId="0" borderId="14" xfId="0" applyFont="1" applyFill="1" applyBorder="1" applyAlignment="1">
      <alignment horizontal="left" vertical="top" wrapText="1"/>
    </xf>
    <xf numFmtId="200" fontId="55" fillId="0" borderId="14" xfId="0" applyNumberFormat="1" applyFont="1" applyFill="1" applyBorder="1" applyAlignment="1">
      <alignment horizontal="center" vertical="top"/>
    </xf>
    <xf numFmtId="0" fontId="38" fillId="0" borderId="14" xfId="0" applyFont="1" applyFill="1" applyBorder="1" applyAlignment="1">
      <alignment vertical="center" wrapText="1"/>
    </xf>
    <xf numFmtId="49" fontId="55" fillId="0" borderId="14" xfId="0" applyNumberFormat="1" applyFont="1" applyFill="1" applyBorder="1" applyAlignment="1">
      <alignment horizontal="center" vertical="top"/>
    </xf>
    <xf numFmtId="0" fontId="55" fillId="0" borderId="0" xfId="0" applyFont="1" applyFill="1" applyAlignment="1">
      <alignment vertical="top"/>
    </xf>
    <xf numFmtId="49" fontId="38"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8" fillId="0" borderId="14" xfId="0" applyNumberFormat="1" applyFont="1" applyFill="1" applyBorder="1" applyAlignment="1">
      <alignment horizontal="left" vertical="center" wrapText="1"/>
    </xf>
    <xf numFmtId="0" fontId="45" fillId="0" borderId="14"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8" fillId="0" borderId="0" xfId="0" applyNumberFormat="1" applyFont="1" applyFill="1" applyBorder="1" applyAlignment="1">
      <alignment horizontal="center" vertical="justify"/>
    </xf>
    <xf numFmtId="0" fontId="55"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8"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42" fillId="0" borderId="0" xfId="0" applyFont="1" applyFill="1" applyAlignment="1">
      <alignment/>
    </xf>
    <xf numFmtId="0" fontId="38" fillId="0" borderId="0" xfId="0" applyFont="1" applyFill="1" applyBorder="1" applyAlignment="1">
      <alignment horizontal="left" vertical="justify" wrapText="1"/>
    </xf>
    <xf numFmtId="43" fontId="42" fillId="0" borderId="0" xfId="0" applyNumberFormat="1" applyFont="1" applyFill="1" applyAlignment="1">
      <alignment horizontal="center" vertical="center"/>
    </xf>
    <xf numFmtId="0" fontId="42" fillId="0" borderId="0" xfId="0" applyFont="1" applyFill="1" applyAlignment="1">
      <alignment horizontal="center" vertical="center"/>
    </xf>
    <xf numFmtId="1" fontId="42" fillId="0" borderId="0" xfId="0" applyNumberFormat="1" applyFont="1" applyFill="1" applyBorder="1" applyAlignment="1">
      <alignment horizontal="right"/>
    </xf>
    <xf numFmtId="1" fontId="42" fillId="0" borderId="0" xfId="0" applyNumberFormat="1" applyFont="1" applyFill="1" applyAlignment="1">
      <alignment/>
    </xf>
    <xf numFmtId="0" fontId="42" fillId="0" borderId="0" xfId="0" applyFont="1" applyFill="1" applyAlignment="1">
      <alignment horizontal="left" vertical="center"/>
    </xf>
    <xf numFmtId="0" fontId="42" fillId="0" borderId="0" xfId="0" applyFont="1" applyFill="1" applyAlignment="1">
      <alignment/>
    </xf>
    <xf numFmtId="1" fontId="42"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42" fillId="0" borderId="0" xfId="0" applyNumberFormat="1" applyFont="1" applyFill="1" applyAlignment="1">
      <alignment horizontal="right" vertical="top"/>
    </xf>
    <xf numFmtId="4" fontId="42" fillId="0" borderId="0" xfId="0" applyNumberFormat="1" applyFont="1" applyFill="1" applyBorder="1" applyAlignment="1">
      <alignment horizontal="right" vertical="top"/>
    </xf>
    <xf numFmtId="0" fontId="42" fillId="0" borderId="0" xfId="0" applyFont="1" applyFill="1" applyAlignment="1">
      <alignment horizontal="right"/>
    </xf>
    <xf numFmtId="0" fontId="20" fillId="0" borderId="0" xfId="0" applyFont="1" applyFill="1" applyBorder="1" applyAlignment="1">
      <alignment horizontal="left" vertical="justify" wrapText="1"/>
    </xf>
    <xf numFmtId="1" fontId="42" fillId="0" borderId="0" xfId="0" applyNumberFormat="1" applyFont="1" applyFill="1" applyBorder="1" applyAlignment="1">
      <alignment horizontal="left"/>
    </xf>
    <xf numFmtId="0" fontId="20" fillId="0" borderId="0" xfId="0" applyFont="1" applyFill="1" applyBorder="1" applyAlignment="1">
      <alignment horizontal="left" wrapText="1"/>
    </xf>
    <xf numFmtId="1" fontId="56" fillId="0" borderId="0" xfId="0" applyNumberFormat="1" applyFont="1" applyFill="1" applyAlignment="1">
      <alignment/>
    </xf>
    <xf numFmtId="1" fontId="42" fillId="0" borderId="0" xfId="0" applyNumberFormat="1" applyFont="1" applyFill="1" applyAlignment="1">
      <alignment vertical="top"/>
    </xf>
    <xf numFmtId="4" fontId="0" fillId="0" borderId="0" xfId="0" applyNumberFormat="1" applyFont="1" applyFill="1" applyAlignment="1">
      <alignment vertical="top"/>
    </xf>
    <xf numFmtId="4" fontId="42" fillId="0" borderId="0" xfId="0" applyNumberFormat="1" applyFont="1" applyFill="1" applyAlignment="1">
      <alignment vertical="top"/>
    </xf>
    <xf numFmtId="4" fontId="42" fillId="0" borderId="0" xfId="0" applyNumberFormat="1" applyFont="1" applyFill="1" applyBorder="1" applyAlignment="1">
      <alignment vertical="top"/>
    </xf>
    <xf numFmtId="0" fontId="42" fillId="0" borderId="0" xfId="0" applyFont="1" applyFill="1" applyAlignment="1">
      <alignment vertical="center"/>
    </xf>
    <xf numFmtId="0" fontId="42" fillId="0" borderId="0" xfId="0" applyFont="1" applyFill="1" applyAlignment="1">
      <alignment vertical="center" wrapText="1"/>
    </xf>
    <xf numFmtId="0" fontId="38" fillId="0" borderId="17" xfId="0" applyNumberFormat="1" applyFont="1" applyFill="1" applyBorder="1" applyAlignment="1" applyProtection="1">
      <alignment horizontal="center" vertical="center" wrapText="1"/>
      <protection/>
    </xf>
    <xf numFmtId="49" fontId="40" fillId="0" borderId="18" xfId="0" applyNumberFormat="1" applyFont="1" applyFill="1" applyBorder="1" applyAlignment="1">
      <alignment horizontal="center" vertical="top"/>
    </xf>
    <xf numFmtId="49" fontId="54" fillId="0" borderId="18" xfId="0" applyNumberFormat="1" applyFont="1" applyFill="1" applyBorder="1" applyAlignment="1">
      <alignment horizontal="center" vertical="top"/>
    </xf>
    <xf numFmtId="49" fontId="38" fillId="0" borderId="18" xfId="0" applyNumberFormat="1" applyFont="1" applyFill="1" applyBorder="1" applyAlignment="1">
      <alignment horizontal="center" vertical="top"/>
    </xf>
    <xf numFmtId="49" fontId="55" fillId="0" borderId="18" xfId="0" applyNumberFormat="1" applyFont="1" applyFill="1" applyBorder="1" applyAlignment="1">
      <alignment horizontal="center" vertical="top"/>
    </xf>
    <xf numFmtId="49" fontId="20" fillId="0" borderId="18" xfId="0" applyNumberFormat="1" applyFont="1" applyFill="1" applyBorder="1" applyAlignment="1">
      <alignment horizontal="center" vertical="top"/>
    </xf>
    <xf numFmtId="0" fontId="38" fillId="0" borderId="14" xfId="0" applyFont="1" applyFill="1" applyBorder="1" applyAlignment="1">
      <alignment vertical="top"/>
    </xf>
    <xf numFmtId="0" fontId="38" fillId="0" borderId="14" xfId="0" applyFont="1" applyFill="1" applyBorder="1" applyAlignment="1">
      <alignment horizontal="center" vertical="top"/>
    </xf>
    <xf numFmtId="49" fontId="57" fillId="0" borderId="14" xfId="0" applyNumberFormat="1" applyFont="1" applyFill="1" applyBorder="1" applyAlignment="1">
      <alignment horizontal="center" vertical="top"/>
    </xf>
    <xf numFmtId="0" fontId="57" fillId="0" borderId="14" xfId="0" applyFont="1" applyFill="1" applyBorder="1" applyAlignment="1">
      <alignment horizontal="left" vertical="top" wrapText="1"/>
    </xf>
    <xf numFmtId="0" fontId="57" fillId="0" borderId="14" xfId="0" applyFont="1" applyFill="1" applyBorder="1" applyAlignment="1">
      <alignment vertical="top" wrapText="1"/>
    </xf>
    <xf numFmtId="0" fontId="20" fillId="0" borderId="14" xfId="0" applyFont="1" applyFill="1" applyBorder="1" applyAlignment="1">
      <alignment horizontal="center" vertical="top"/>
    </xf>
    <xf numFmtId="0" fontId="57" fillId="0" borderId="14" xfId="0" applyFont="1" applyBorder="1" applyAlignment="1">
      <alignment vertical="justify" wrapText="1"/>
    </xf>
    <xf numFmtId="0" fontId="38" fillId="0" borderId="14" xfId="0" applyNumberFormat="1" applyFont="1" applyFill="1" applyBorder="1" applyAlignment="1" applyProtection="1">
      <alignment/>
      <protection/>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9" fontId="50" fillId="0" borderId="25" xfId="0" applyNumberFormat="1" applyFont="1" applyBorder="1" applyAlignment="1">
      <alignment horizontal="center"/>
    </xf>
    <xf numFmtId="0" fontId="50" fillId="0" borderId="26" xfId="0" applyFont="1" applyBorder="1" applyAlignment="1">
      <alignment wrapText="1"/>
    </xf>
    <xf numFmtId="0" fontId="50" fillId="53" borderId="26" xfId="0" applyFont="1" applyFill="1" applyBorder="1" applyAlignment="1">
      <alignment/>
    </xf>
    <xf numFmtId="0" fontId="50" fillId="53" borderId="27" xfId="0" applyFont="1" applyFill="1" applyBorder="1" applyAlignment="1">
      <alignment/>
    </xf>
    <xf numFmtId="49" fontId="50" fillId="0" borderId="28" xfId="0" applyNumberFormat="1" applyFont="1" applyBorder="1" applyAlignment="1">
      <alignment horizontal="center"/>
    </xf>
    <xf numFmtId="0" fontId="50" fillId="54" borderId="14" xfId="0" applyFont="1" applyFill="1" applyBorder="1" applyAlignment="1">
      <alignment wrapText="1"/>
    </xf>
    <xf numFmtId="0" fontId="50" fillId="53" borderId="14" xfId="0" applyFont="1" applyFill="1" applyBorder="1" applyAlignment="1">
      <alignment/>
    </xf>
    <xf numFmtId="0" fontId="50" fillId="53" borderId="29" xfId="0" applyFont="1" applyFill="1" applyBorder="1" applyAlignment="1">
      <alignment/>
    </xf>
    <xf numFmtId="0" fontId="50" fillId="0" borderId="28" xfId="0" applyFont="1" applyBorder="1" applyAlignment="1">
      <alignment horizontal="center"/>
    </xf>
    <xf numFmtId="0" fontId="0" fillId="54" borderId="14" xfId="0" applyFill="1" applyBorder="1" applyAlignment="1">
      <alignment wrapText="1"/>
    </xf>
    <xf numFmtId="0" fontId="0" fillId="53" borderId="14" xfId="0" applyFill="1" applyBorder="1" applyAlignment="1">
      <alignment/>
    </xf>
    <xf numFmtId="0" fontId="0" fillId="53" borderId="17" xfId="0" applyFill="1" applyBorder="1" applyAlignment="1">
      <alignment/>
    </xf>
    <xf numFmtId="0" fontId="0" fillId="53" borderId="30" xfId="0" applyFill="1" applyBorder="1" applyAlignment="1">
      <alignment/>
    </xf>
    <xf numFmtId="0" fontId="0" fillId="53" borderId="14" xfId="0" applyFill="1" applyBorder="1" applyAlignment="1">
      <alignment/>
    </xf>
    <xf numFmtId="0" fontId="50" fillId="0" borderId="14" xfId="0" applyFont="1" applyBorder="1" applyAlignment="1">
      <alignment wrapText="1"/>
    </xf>
    <xf numFmtId="0" fontId="0" fillId="54" borderId="0" xfId="0" applyFill="1" applyAlignment="1">
      <alignment/>
    </xf>
    <xf numFmtId="0" fontId="0" fillId="53" borderId="29" xfId="0" applyFill="1" applyBorder="1" applyAlignment="1">
      <alignment/>
    </xf>
    <xf numFmtId="0" fontId="0" fillId="0" borderId="14" xfId="0" applyBorder="1" applyAlignment="1">
      <alignment wrapText="1"/>
    </xf>
    <xf numFmtId="0" fontId="0" fillId="0" borderId="31" xfId="0" applyBorder="1" applyAlignment="1">
      <alignment/>
    </xf>
    <xf numFmtId="0" fontId="50" fillId="0" borderId="32" xfId="0" applyFont="1" applyBorder="1" applyAlignment="1">
      <alignment wrapText="1"/>
    </xf>
    <xf numFmtId="0" fontId="50" fillId="53" borderId="32" xfId="0" applyFont="1" applyFill="1" applyBorder="1" applyAlignment="1">
      <alignment/>
    </xf>
    <xf numFmtId="0" fontId="50" fillId="53" borderId="33" xfId="0" applyFont="1" applyFill="1" applyBorder="1" applyAlignment="1">
      <alignment/>
    </xf>
    <xf numFmtId="0" fontId="0" fillId="0" borderId="0" xfId="0" applyBorder="1" applyAlignment="1">
      <alignment/>
    </xf>
    <xf numFmtId="0" fontId="0" fillId="54" borderId="0" xfId="0" applyFill="1" applyBorder="1" applyAlignment="1">
      <alignment wrapText="1"/>
    </xf>
    <xf numFmtId="0" fontId="0" fillId="54" borderId="0" xfId="0" applyFill="1" applyBorder="1" applyAlignment="1">
      <alignment/>
    </xf>
    <xf numFmtId="0" fontId="0" fillId="0" borderId="0" xfId="0" applyAlignment="1">
      <alignment wrapText="1"/>
    </xf>
    <xf numFmtId="0" fontId="28" fillId="0" borderId="0" xfId="0" applyFont="1" applyAlignment="1">
      <alignment wrapText="1"/>
    </xf>
    <xf numFmtId="49" fontId="49" fillId="0" borderId="14" xfId="0" applyNumberFormat="1" applyFont="1" applyFill="1" applyBorder="1" applyAlignment="1">
      <alignment horizontal="center" vertical="top"/>
    </xf>
    <xf numFmtId="49" fontId="55" fillId="0" borderId="0" xfId="0" applyNumberFormat="1" applyFont="1" applyFill="1" applyBorder="1" applyAlignment="1">
      <alignment horizontal="center" vertical="top"/>
    </xf>
    <xf numFmtId="0" fontId="26" fillId="53" borderId="14" xfId="0" applyNumberFormat="1" applyFont="1" applyFill="1" applyBorder="1" applyAlignment="1" applyProtection="1">
      <alignment horizontal="center" vertical="center" wrapText="1"/>
      <protection/>
    </xf>
    <xf numFmtId="0" fontId="26" fillId="53" borderId="14" xfId="0" applyNumberFormat="1" applyFont="1" applyFill="1" applyBorder="1" applyAlignment="1" applyProtection="1">
      <alignment horizontal="left" vertical="center" wrapText="1"/>
      <protection/>
    </xf>
    <xf numFmtId="4" fontId="26" fillId="53" borderId="14" xfId="0" applyNumberFormat="1" applyFont="1" applyFill="1" applyBorder="1" applyAlignment="1" applyProtection="1">
      <alignment horizontal="right" vertical="center" wrapText="1"/>
      <protection/>
    </xf>
    <xf numFmtId="4" fontId="34" fillId="53" borderId="14" xfId="0" applyNumberFormat="1" applyFont="1" applyFill="1" applyBorder="1" applyAlignment="1">
      <alignment vertical="center" wrapText="1"/>
    </xf>
    <xf numFmtId="4" fontId="31" fillId="53" borderId="14" xfId="0" applyNumberFormat="1" applyFont="1" applyFill="1" applyBorder="1" applyAlignment="1">
      <alignment vertical="center" wrapText="1"/>
    </xf>
    <xf numFmtId="0" fontId="20" fillId="53" borderId="14" xfId="0" applyNumberFormat="1" applyFont="1" applyFill="1" applyBorder="1" applyAlignment="1" applyProtection="1">
      <alignment horizontal="center" vertical="center" wrapText="1"/>
      <protection/>
    </xf>
    <xf numFmtId="0" fontId="20" fillId="53" borderId="14" xfId="0" applyFont="1" applyFill="1" applyBorder="1" applyAlignment="1">
      <alignment vertical="center" wrapText="1"/>
    </xf>
    <xf numFmtId="4" fontId="20" fillId="53" borderId="14" xfId="0" applyNumberFormat="1" applyFont="1" applyFill="1" applyBorder="1" applyAlignment="1" applyProtection="1">
      <alignment horizontal="right" vertical="center" wrapText="1"/>
      <protection/>
    </xf>
    <xf numFmtId="4" fontId="35" fillId="53" borderId="14" xfId="0" applyNumberFormat="1" applyFont="1" applyFill="1" applyBorder="1" applyAlignment="1">
      <alignment vertical="center" wrapText="1"/>
    </xf>
    <xf numFmtId="0" fontId="0" fillId="0" borderId="0" xfId="0" applyAlignment="1">
      <alignment horizontal="center" vertical="center"/>
    </xf>
    <xf numFmtId="49" fontId="40" fillId="0" borderId="14" xfId="0" applyNumberFormat="1" applyFont="1" applyFill="1" applyBorder="1" applyAlignment="1">
      <alignment horizontal="center" vertical="justify"/>
    </xf>
    <xf numFmtId="0" fontId="60" fillId="0" borderId="14" xfId="0" applyFont="1" applyBorder="1" applyAlignment="1">
      <alignment vertical="justify" wrapText="1"/>
    </xf>
    <xf numFmtId="0" fontId="60" fillId="0" borderId="14" xfId="0" applyFont="1" applyFill="1" applyBorder="1" applyAlignment="1">
      <alignment horizontal="left" vertical="justify" wrapText="1"/>
    </xf>
    <xf numFmtId="0" fontId="61" fillId="0" borderId="14" xfId="0" applyFont="1" applyFill="1" applyBorder="1" applyAlignment="1">
      <alignment vertical="top" wrapText="1"/>
    </xf>
    <xf numFmtId="0" fontId="61" fillId="0" borderId="16" xfId="0" applyFont="1" applyFill="1" applyBorder="1" applyAlignment="1">
      <alignment horizontal="left" vertical="justify" wrapText="1"/>
    </xf>
    <xf numFmtId="0" fontId="61" fillId="0" borderId="14" xfId="0" applyFont="1" applyFill="1" applyBorder="1" applyAlignment="1">
      <alignment horizontal="left" vertical="justify" wrapText="1"/>
    </xf>
    <xf numFmtId="0" fontId="61" fillId="0" borderId="14" xfId="0" applyFont="1" applyFill="1" applyBorder="1" applyAlignment="1">
      <alignment horizontal="left" vertical="top" wrapText="1"/>
    </xf>
    <xf numFmtId="0" fontId="0" fillId="0" borderId="0" xfId="0" applyFont="1" applyFill="1" applyBorder="1" applyAlignment="1">
      <alignment/>
    </xf>
    <xf numFmtId="0" fontId="20" fillId="0" borderId="0" xfId="0" applyFont="1" applyBorder="1" applyAlignment="1">
      <alignment horizontal="center" vertical="center" wrapText="1"/>
    </xf>
    <xf numFmtId="0" fontId="38" fillId="0" borderId="0" xfId="0" applyFont="1" applyFill="1" applyBorder="1" applyAlignment="1">
      <alignment/>
    </xf>
    <xf numFmtId="0" fontId="20" fillId="0" borderId="34" xfId="0" applyFont="1" applyBorder="1" applyAlignment="1">
      <alignment vertical="center" wrapText="1"/>
    </xf>
    <xf numFmtId="0" fontId="0" fillId="0" borderId="14" xfId="0" applyBorder="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0" fillId="53" borderId="14" xfId="0" applyFont="1" applyFill="1" applyBorder="1" applyAlignment="1">
      <alignment/>
    </xf>
    <xf numFmtId="200" fontId="38" fillId="0" borderId="16" xfId="0" applyNumberFormat="1" applyFont="1" applyFill="1" applyBorder="1" applyAlignment="1">
      <alignment horizontal="center" vertical="top"/>
    </xf>
    <xf numFmtId="200" fontId="38" fillId="0" borderId="34" xfId="0" applyNumberFormat="1" applyFont="1" applyFill="1" applyBorder="1" applyAlignment="1">
      <alignment horizontal="center" vertical="top"/>
    </xf>
    <xf numFmtId="200" fontId="20" fillId="0" borderId="16"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49" fontId="38" fillId="0" borderId="16" xfId="0" applyNumberFormat="1" applyFont="1" applyFill="1" applyBorder="1" applyAlignment="1">
      <alignment horizontal="center" vertical="top"/>
    </xf>
    <xf numFmtId="49" fontId="38" fillId="0" borderId="34" xfId="0" applyNumberFormat="1" applyFont="1" applyFill="1" applyBorder="1" applyAlignment="1">
      <alignment horizontal="center" vertical="top"/>
    </xf>
    <xf numFmtId="49" fontId="38" fillId="0" borderId="17" xfId="0" applyNumberFormat="1" applyFont="1" applyFill="1" applyBorder="1" applyAlignment="1">
      <alignment horizontal="center" vertical="top"/>
    </xf>
    <xf numFmtId="0" fontId="38" fillId="0" borderId="16" xfId="0" applyFont="1" applyFill="1" applyBorder="1" applyAlignment="1">
      <alignment vertical="top" wrapText="1"/>
    </xf>
    <xf numFmtId="49" fontId="20" fillId="0" borderId="34" xfId="0" applyNumberFormat="1" applyFont="1" applyFill="1" applyBorder="1" applyAlignment="1">
      <alignment horizontal="center" vertical="justify"/>
    </xf>
    <xf numFmtId="0" fontId="20" fillId="0" borderId="34" xfId="0" applyFont="1" applyFill="1" applyBorder="1" applyAlignment="1">
      <alignment horizontal="left" vertical="justify" wrapText="1"/>
    </xf>
    <xf numFmtId="49" fontId="20" fillId="0" borderId="35" xfId="0" applyNumberFormat="1" applyFont="1" applyFill="1" applyBorder="1" applyAlignment="1">
      <alignment horizontal="center" vertical="justify"/>
    </xf>
    <xf numFmtId="49" fontId="20" fillId="0" borderId="36" xfId="0" applyNumberFormat="1" applyFont="1" applyFill="1" applyBorder="1" applyAlignment="1">
      <alignment horizontal="center" vertical="justify"/>
    </xf>
    <xf numFmtId="0" fontId="20" fillId="0" borderId="36" xfId="0" applyFont="1" applyFill="1" applyBorder="1" applyAlignment="1">
      <alignment horizontal="left" vertical="justify" wrapText="1"/>
    </xf>
    <xf numFmtId="200" fontId="20" fillId="0" borderId="36" xfId="0" applyNumberFormat="1" applyFont="1" applyFill="1" applyBorder="1" applyAlignment="1">
      <alignment horizontal="center" vertical="top"/>
    </xf>
    <xf numFmtId="200" fontId="38" fillId="0" borderId="36" xfId="0" applyNumberFormat="1" applyFont="1" applyFill="1" applyBorder="1" applyAlignment="1">
      <alignment horizontal="center" vertical="top"/>
    </xf>
    <xf numFmtId="200" fontId="20" fillId="0" borderId="37" xfId="0" applyNumberFormat="1" applyFont="1" applyFill="1" applyBorder="1" applyAlignment="1">
      <alignment horizontal="center" vertical="top"/>
    </xf>
    <xf numFmtId="49" fontId="20" fillId="0" borderId="34" xfId="0" applyNumberFormat="1" applyFont="1" applyFill="1" applyBorder="1" applyAlignment="1">
      <alignment horizontal="center" vertical="top"/>
    </xf>
    <xf numFmtId="0" fontId="20" fillId="0" borderId="34" xfId="0" applyFont="1" applyFill="1" applyBorder="1" applyAlignment="1">
      <alignment horizontal="left" vertical="top" wrapText="1"/>
    </xf>
    <xf numFmtId="49" fontId="20" fillId="0" borderId="35" xfId="0" applyNumberFormat="1" applyFont="1" applyFill="1" applyBorder="1" applyAlignment="1">
      <alignment horizontal="center" vertical="top"/>
    </xf>
    <xf numFmtId="49" fontId="20" fillId="0" borderId="36" xfId="0" applyNumberFormat="1" applyFont="1" applyFill="1" applyBorder="1" applyAlignment="1">
      <alignment horizontal="center" vertical="top"/>
    </xf>
    <xf numFmtId="49" fontId="38" fillId="0" borderId="36" xfId="0" applyNumberFormat="1" applyFont="1" applyFill="1" applyBorder="1" applyAlignment="1">
      <alignment horizontal="center" vertical="top"/>
    </xf>
    <xf numFmtId="0" fontId="20" fillId="0" borderId="36" xfId="0" applyFont="1" applyFill="1" applyBorder="1" applyAlignment="1">
      <alignment horizontal="left" vertical="top" wrapText="1"/>
    </xf>
    <xf numFmtId="49" fontId="55" fillId="0" borderId="17" xfId="0" applyNumberFormat="1" applyFont="1" applyFill="1" applyBorder="1" applyAlignment="1">
      <alignment horizontal="center" vertical="top"/>
    </xf>
    <xf numFmtId="0" fontId="55" fillId="0" borderId="16" xfId="0" applyFont="1" applyFill="1" applyBorder="1" applyAlignment="1">
      <alignment vertical="top" wrapText="1"/>
    </xf>
    <xf numFmtId="0" fontId="38" fillId="0" borderId="17" xfId="0" applyFont="1" applyFill="1" applyBorder="1" applyAlignment="1">
      <alignment vertical="top"/>
    </xf>
    <xf numFmtId="0" fontId="38" fillId="0" borderId="16" xfId="0" applyNumberFormat="1" applyFont="1" applyFill="1" applyBorder="1" applyAlignment="1" applyProtection="1">
      <alignment horizontal="center" vertical="center" wrapText="1"/>
      <protection/>
    </xf>
    <xf numFmtId="49" fontId="58" fillId="0" borderId="34" xfId="0" applyNumberFormat="1" applyFont="1" applyFill="1" applyBorder="1" applyAlignment="1">
      <alignment horizontal="center" vertical="top"/>
    </xf>
    <xf numFmtId="0" fontId="20" fillId="0" borderId="34" xfId="0" applyFont="1" applyFill="1" applyBorder="1" applyAlignment="1">
      <alignment vertical="top" wrapText="1"/>
    </xf>
    <xf numFmtId="49" fontId="58" fillId="0" borderId="36" xfId="0" applyNumberFormat="1" applyFont="1" applyFill="1" applyBorder="1" applyAlignment="1">
      <alignment horizontal="center" vertical="top"/>
    </xf>
    <xf numFmtId="0" fontId="20" fillId="0" borderId="36" xfId="0" applyFont="1" applyFill="1" applyBorder="1" applyAlignment="1">
      <alignment vertical="top" wrapText="1"/>
    </xf>
    <xf numFmtId="49" fontId="20" fillId="0" borderId="17" xfId="0" applyNumberFormat="1" applyFont="1" applyFill="1" applyBorder="1" applyAlignment="1">
      <alignment horizontal="center" vertical="top"/>
    </xf>
    <xf numFmtId="49" fontId="40" fillId="0" borderId="16" xfId="0" applyNumberFormat="1" applyFont="1" applyFill="1" applyBorder="1" applyAlignment="1">
      <alignment horizontal="center" vertical="top"/>
    </xf>
    <xf numFmtId="200" fontId="40" fillId="0" borderId="16" xfId="0" applyNumberFormat="1" applyFont="1" applyFill="1" applyBorder="1" applyAlignment="1">
      <alignment horizontal="center" vertical="top"/>
    </xf>
    <xf numFmtId="200" fontId="54" fillId="0" borderId="16" xfId="0" applyNumberFormat="1" applyFont="1" applyFill="1" applyBorder="1" applyAlignment="1">
      <alignment horizontal="center" vertical="top"/>
    </xf>
    <xf numFmtId="0" fontId="38" fillId="54" borderId="16" xfId="0" applyFont="1" applyFill="1" applyBorder="1" applyAlignment="1">
      <alignment horizontal="left" vertical="center" wrapText="1"/>
    </xf>
    <xf numFmtId="0" fontId="45" fillId="0" borderId="36" xfId="0" applyFont="1" applyFill="1" applyBorder="1" applyAlignment="1">
      <alignment horizontal="left" vertical="justify" wrapText="1"/>
    </xf>
    <xf numFmtId="0" fontId="22" fillId="0" borderId="0" xfId="118" applyBorder="1">
      <alignment/>
      <protection/>
    </xf>
    <xf numFmtId="0" fontId="22" fillId="0" borderId="0" xfId="118">
      <alignment/>
      <protection/>
    </xf>
    <xf numFmtId="0" fontId="42" fillId="0" borderId="0" xfId="118" applyFont="1" applyAlignment="1">
      <alignment/>
      <protection/>
    </xf>
    <xf numFmtId="0" fontId="41" fillId="0" borderId="0" xfId="118" applyFont="1" applyBorder="1">
      <alignment/>
      <protection/>
    </xf>
    <xf numFmtId="0" fontId="41" fillId="0" borderId="0" xfId="118" applyFont="1">
      <alignment/>
      <protection/>
    </xf>
    <xf numFmtId="0" fontId="62" fillId="0" borderId="0" xfId="118" applyFont="1">
      <alignment/>
      <protection/>
    </xf>
    <xf numFmtId="0" fontId="41" fillId="0" borderId="0" xfId="118" applyFont="1" applyBorder="1" applyAlignment="1">
      <alignment horizontal="center"/>
      <protection/>
    </xf>
    <xf numFmtId="203" fontId="45" fillId="0" borderId="14" xfId="118" applyNumberFormat="1" applyFont="1" applyBorder="1" applyAlignment="1">
      <alignment horizontal="center"/>
      <protection/>
    </xf>
    <xf numFmtId="0" fontId="45" fillId="0" borderId="14" xfId="118" applyFont="1" applyBorder="1" applyAlignment="1">
      <alignment horizontal="center"/>
      <protection/>
    </xf>
    <xf numFmtId="0" fontId="42" fillId="0" borderId="14" xfId="118" applyFont="1" applyBorder="1">
      <alignment/>
      <protection/>
    </xf>
    <xf numFmtId="0" fontId="42" fillId="0" borderId="14" xfId="118" applyFont="1" applyBorder="1" applyAlignment="1">
      <alignment horizontal="center"/>
      <protection/>
    </xf>
    <xf numFmtId="0" fontId="40" fillId="0" borderId="14" xfId="118" applyFont="1" applyBorder="1" applyAlignment="1">
      <alignment horizontal="left" vertical="top" wrapText="1"/>
      <protection/>
    </xf>
    <xf numFmtId="0" fontId="42" fillId="0" borderId="0" xfId="118" applyFont="1" applyBorder="1" applyAlignment="1">
      <alignment horizontal="center"/>
      <protection/>
    </xf>
    <xf numFmtId="0" fontId="45" fillId="0" borderId="14" xfId="118" applyFont="1" applyBorder="1">
      <alignment/>
      <protection/>
    </xf>
    <xf numFmtId="0" fontId="41" fillId="0" borderId="14" xfId="118" applyFont="1" applyBorder="1" applyAlignment="1">
      <alignment horizontal="center"/>
      <protection/>
    </xf>
    <xf numFmtId="2" fontId="42" fillId="0" borderId="14" xfId="118" applyNumberFormat="1" applyFont="1" applyBorder="1" applyAlignment="1">
      <alignment horizontal="center" wrapText="1"/>
      <protection/>
    </xf>
    <xf numFmtId="0" fontId="42" fillId="0" borderId="14" xfId="118" applyFont="1" applyBorder="1" applyAlignment="1">
      <alignment wrapText="1"/>
      <protection/>
    </xf>
    <xf numFmtId="203" fontId="42" fillId="0" borderId="14" xfId="118" applyNumberFormat="1" applyFont="1" applyBorder="1" applyAlignment="1">
      <alignment horizontal="center"/>
      <protection/>
    </xf>
    <xf numFmtId="2" fontId="45" fillId="0" borderId="14" xfId="118" applyNumberFormat="1" applyFont="1" applyBorder="1" applyAlignment="1">
      <alignment horizontal="center" wrapText="1"/>
      <protection/>
    </xf>
    <xf numFmtId="0" fontId="41" fillId="0" borderId="14" xfId="118" applyFont="1" applyBorder="1">
      <alignment/>
      <protection/>
    </xf>
    <xf numFmtId="217" fontId="42" fillId="0" borderId="14" xfId="118" applyNumberFormat="1" applyFont="1" applyBorder="1">
      <alignment/>
      <protection/>
    </xf>
    <xf numFmtId="0" fontId="42" fillId="0" borderId="0" xfId="118" applyFont="1" applyBorder="1" applyAlignment="1">
      <alignment horizontal="center" wrapText="1"/>
      <protection/>
    </xf>
    <xf numFmtId="0" fontId="42" fillId="0" borderId="14" xfId="118" applyFont="1" applyBorder="1" applyAlignment="1">
      <alignment horizontal="center" wrapText="1"/>
      <protection/>
    </xf>
    <xf numFmtId="203" fontId="42" fillId="0" borderId="14" xfId="118" applyNumberFormat="1" applyFont="1" applyBorder="1" applyAlignment="1">
      <alignment horizontal="center" wrapText="1"/>
      <protection/>
    </xf>
    <xf numFmtId="0" fontId="44" fillId="0" borderId="14" xfId="118" applyFont="1" applyBorder="1" applyAlignment="1">
      <alignment vertical="top" wrapText="1"/>
      <protection/>
    </xf>
    <xf numFmtId="203" fontId="45" fillId="0" borderId="38" xfId="118" applyNumberFormat="1" applyFont="1" applyBorder="1" applyAlignment="1">
      <alignment horizontal="center" wrapText="1"/>
      <protection/>
    </xf>
    <xf numFmtId="0" fontId="42" fillId="0" borderId="34" xfId="118" applyFont="1" applyBorder="1" applyAlignment="1">
      <alignment horizontal="center" wrapText="1"/>
      <protection/>
    </xf>
    <xf numFmtId="203" fontId="42" fillId="0" borderId="34" xfId="118" applyNumberFormat="1" applyFont="1" applyBorder="1" applyAlignment="1">
      <alignment horizontal="center" wrapText="1"/>
      <protection/>
    </xf>
    <xf numFmtId="2" fontId="42" fillId="0" borderId="34" xfId="118" applyNumberFormat="1" applyFont="1" applyBorder="1" applyAlignment="1">
      <alignment horizontal="center" wrapText="1"/>
      <protection/>
    </xf>
    <xf numFmtId="0" fontId="44" fillId="0" borderId="34" xfId="118" applyFont="1" applyBorder="1" applyAlignment="1">
      <alignment vertical="top" wrapText="1"/>
      <protection/>
    </xf>
    <xf numFmtId="0" fontId="42" fillId="0" borderId="39" xfId="118" applyFont="1" applyBorder="1" applyAlignment="1">
      <alignment horizontal="center" wrapText="1"/>
      <protection/>
    </xf>
    <xf numFmtId="0" fontId="4" fillId="0" borderId="36" xfId="118" applyFont="1" applyBorder="1" applyAlignment="1">
      <alignment horizontal="center" wrapText="1"/>
      <protection/>
    </xf>
    <xf numFmtId="0" fontId="42" fillId="0" borderId="36" xfId="118" applyFont="1" applyBorder="1" applyAlignment="1">
      <alignment horizontal="center" wrapText="1"/>
      <protection/>
    </xf>
    <xf numFmtId="2" fontId="42" fillId="0" borderId="36" xfId="118" applyNumberFormat="1" applyFont="1" applyBorder="1" applyAlignment="1">
      <alignment horizontal="center" wrapText="1"/>
      <protection/>
    </xf>
    <xf numFmtId="0" fontId="64" fillId="0" borderId="35" xfId="118" applyFont="1" applyBorder="1" applyAlignment="1">
      <alignment vertical="top" wrapText="1"/>
      <protection/>
    </xf>
    <xf numFmtId="0" fontId="42" fillId="0" borderId="40" xfId="118" applyFont="1" applyBorder="1" applyAlignment="1">
      <alignment horizontal="center" vertical="top" wrapText="1"/>
      <protection/>
    </xf>
    <xf numFmtId="0" fontId="42" fillId="0" borderId="32" xfId="118" applyFont="1" applyBorder="1" applyAlignment="1">
      <alignment horizontal="center" vertical="top" wrapText="1"/>
      <protection/>
    </xf>
    <xf numFmtId="0" fontId="66" fillId="0" borderId="32" xfId="118" applyFont="1" applyBorder="1" applyAlignment="1">
      <alignment horizontal="center" vertical="top" wrapText="1"/>
      <protection/>
    </xf>
    <xf numFmtId="0" fontId="45" fillId="0" borderId="41" xfId="0" applyFont="1" applyBorder="1" applyAlignment="1">
      <alignment horizontal="center" vertical="top" wrapText="1"/>
    </xf>
    <xf numFmtId="0" fontId="45" fillId="0" borderId="34" xfId="0" applyFont="1" applyBorder="1" applyAlignment="1">
      <alignment horizontal="center" vertical="top" wrapText="1"/>
    </xf>
    <xf numFmtId="0" fontId="66" fillId="0" borderId="14" xfId="118" applyFont="1" applyBorder="1" applyAlignment="1">
      <alignment horizontal="center" vertical="top" wrapText="1"/>
      <protection/>
    </xf>
    <xf numFmtId="0" fontId="65" fillId="0" borderId="0" xfId="118" applyFont="1" applyBorder="1" applyAlignment="1">
      <alignment horizontal="center" wrapText="1"/>
      <protection/>
    </xf>
    <xf numFmtId="0" fontId="35" fillId="0" borderId="14" xfId="118" applyFont="1" applyBorder="1" applyAlignment="1">
      <alignment horizontal="center" vertical="top" wrapText="1"/>
      <protection/>
    </xf>
    <xf numFmtId="0" fontId="42" fillId="0" borderId="0" xfId="118" applyFont="1" applyBorder="1">
      <alignment/>
      <protection/>
    </xf>
    <xf numFmtId="0" fontId="42" fillId="0" borderId="42" xfId="0" applyFont="1" applyBorder="1" applyAlignment="1">
      <alignment/>
    </xf>
    <xf numFmtId="0" fontId="45" fillId="0" borderId="17" xfId="118" applyFont="1" applyBorder="1" applyAlignment="1">
      <alignment horizontal="center"/>
      <protection/>
    </xf>
    <xf numFmtId="0" fontId="45" fillId="0" borderId="34" xfId="118" applyFont="1" applyBorder="1">
      <alignment/>
      <protection/>
    </xf>
    <xf numFmtId="0" fontId="42" fillId="0" borderId="34" xfId="118" applyFont="1" applyBorder="1">
      <alignment/>
      <protection/>
    </xf>
    <xf numFmtId="0" fontId="42" fillId="0" borderId="26" xfId="118" applyFont="1" applyBorder="1">
      <alignment/>
      <protection/>
    </xf>
    <xf numFmtId="0" fontId="40" fillId="0" borderId="0" xfId="118" applyFont="1" applyBorder="1" applyAlignment="1">
      <alignment/>
      <protection/>
    </xf>
    <xf numFmtId="0" fontId="40" fillId="0" borderId="0" xfId="118" applyFont="1" applyBorder="1">
      <alignment/>
      <protection/>
    </xf>
    <xf numFmtId="0" fontId="35" fillId="0" borderId="43" xfId="118" applyFont="1" applyBorder="1" applyAlignment="1">
      <alignment horizontal="center" vertical="top" wrapText="1"/>
      <protection/>
    </xf>
    <xf numFmtId="0" fontId="45" fillId="0" borderId="41" xfId="0" applyFont="1" applyBorder="1" applyAlignment="1">
      <alignment horizontal="center" vertical="center" wrapText="1"/>
    </xf>
    <xf numFmtId="0" fontId="40" fillId="0" borderId="44" xfId="0" applyFont="1" applyBorder="1" applyAlignment="1">
      <alignment horizontal="center" vertical="top" wrapText="1"/>
    </xf>
    <xf numFmtId="0" fontId="35" fillId="0" borderId="0" xfId="118" applyFont="1" applyBorder="1" applyAlignment="1">
      <alignment horizontal="center" vertical="top" wrapText="1"/>
      <protection/>
    </xf>
    <xf numFmtId="0" fontId="38" fillId="0" borderId="44" xfId="118" applyFont="1" applyBorder="1" applyAlignment="1">
      <alignment horizontal="center" vertical="top" wrapText="1"/>
      <protection/>
    </xf>
    <xf numFmtId="0" fontId="30" fillId="0" borderId="45" xfId="118" applyFont="1" applyBorder="1" applyAlignment="1">
      <alignment horizontal="center" vertical="top" wrapText="1"/>
      <protection/>
    </xf>
    <xf numFmtId="0" fontId="35" fillId="0" borderId="45" xfId="118" applyFont="1" applyBorder="1" applyAlignment="1">
      <alignment horizontal="center" vertical="top" wrapText="1"/>
      <protection/>
    </xf>
    <xf numFmtId="0" fontId="42" fillId="0" borderId="0" xfId="0" applyFont="1" applyAlignment="1">
      <alignment/>
    </xf>
    <xf numFmtId="0" fontId="42" fillId="0" borderId="16" xfId="118" applyFont="1" applyBorder="1" applyAlignment="1">
      <alignment wrapText="1"/>
      <protection/>
    </xf>
    <xf numFmtId="0" fontId="42" fillId="0" borderId="16" xfId="118" applyFont="1" applyBorder="1" applyAlignment="1">
      <alignment horizontal="center"/>
      <protection/>
    </xf>
    <xf numFmtId="2" fontId="42" fillId="0" borderId="16" xfId="118" applyNumberFormat="1" applyFont="1" applyBorder="1" applyAlignment="1">
      <alignment horizontal="center" wrapText="1"/>
      <protection/>
    </xf>
    <xf numFmtId="0" fontId="42" fillId="0" borderId="16" xfId="118" applyFont="1" applyBorder="1">
      <alignment/>
      <protection/>
    </xf>
    <xf numFmtId="203" fontId="42" fillId="0" borderId="16" xfId="118" applyNumberFormat="1" applyFont="1" applyBorder="1" applyAlignment="1">
      <alignment horizontal="center"/>
      <protection/>
    </xf>
    <xf numFmtId="0" fontId="41" fillId="0" borderId="16" xfId="118" applyFont="1" applyBorder="1" applyAlignment="1">
      <alignment horizontal="center"/>
      <protection/>
    </xf>
    <xf numFmtId="203" fontId="45" fillId="0" borderId="46" xfId="118" applyNumberFormat="1" applyFont="1" applyBorder="1" applyAlignment="1">
      <alignment horizontal="center" wrapText="1"/>
      <protection/>
    </xf>
    <xf numFmtId="0" fontId="40" fillId="0" borderId="34" xfId="118" applyFont="1" applyBorder="1" applyAlignment="1">
      <alignment horizontal="left" vertical="top" wrapText="1"/>
      <protection/>
    </xf>
    <xf numFmtId="0" fontId="45" fillId="0" borderId="34" xfId="118" applyFont="1" applyBorder="1" applyAlignment="1">
      <alignment horizontal="center"/>
      <protection/>
    </xf>
    <xf numFmtId="203" fontId="45" fillId="0" borderId="34" xfId="118" applyNumberFormat="1" applyFont="1" applyBorder="1" applyAlignment="1">
      <alignment horizontal="center"/>
      <protection/>
    </xf>
    <xf numFmtId="0" fontId="42" fillId="0" borderId="34" xfId="118" applyFont="1" applyBorder="1" applyAlignment="1">
      <alignment horizontal="center"/>
      <protection/>
    </xf>
    <xf numFmtId="0" fontId="45" fillId="0" borderId="35" xfId="118" applyFont="1" applyBorder="1" applyAlignment="1">
      <alignment horizontal="left" vertical="top" wrapText="1"/>
      <protection/>
    </xf>
    <xf numFmtId="0" fontId="45" fillId="0" borderId="36" xfId="118" applyFont="1" applyBorder="1" applyAlignment="1">
      <alignment horizontal="center"/>
      <protection/>
    </xf>
    <xf numFmtId="0" fontId="45" fillId="0" borderId="36" xfId="118" applyFont="1" applyBorder="1">
      <alignment/>
      <protection/>
    </xf>
    <xf numFmtId="203" fontId="45" fillId="0" borderId="36" xfId="118" applyNumberFormat="1" applyFont="1" applyBorder="1" applyAlignment="1">
      <alignment horizontal="center"/>
      <protection/>
    </xf>
    <xf numFmtId="0" fontId="42" fillId="0" borderId="36" xfId="118" applyFont="1" applyBorder="1" applyAlignment="1">
      <alignment horizontal="center"/>
      <protection/>
    </xf>
    <xf numFmtId="203" fontId="45" fillId="0" borderId="37" xfId="118" applyNumberFormat="1" applyFont="1" applyBorder="1" applyAlignment="1">
      <alignment horizontal="center"/>
      <protection/>
    </xf>
    <xf numFmtId="0" fontId="0" fillId="0" borderId="44" xfId="118" applyFont="1" applyBorder="1" applyAlignment="1">
      <alignment horizontal="center" vertical="top" wrapText="1"/>
      <protection/>
    </xf>
    <xf numFmtId="0" fontId="0" fillId="0" borderId="45" xfId="118" applyFont="1" applyBorder="1" applyAlignment="1">
      <alignment horizontal="center" vertical="top" wrapText="1"/>
      <protection/>
    </xf>
    <xf numFmtId="0" fontId="38" fillId="0" borderId="45" xfId="118" applyFont="1" applyBorder="1" applyAlignment="1">
      <alignment horizontal="center" vertical="top" wrapText="1"/>
      <protection/>
    </xf>
    <xf numFmtId="0" fontId="38" fillId="53" borderId="45" xfId="0" applyFont="1" applyFill="1" applyBorder="1" applyAlignment="1">
      <alignment horizontal="left" vertical="center" wrapText="1"/>
    </xf>
    <xf numFmtId="0" fontId="20" fillId="53" borderId="45" xfId="0" applyFont="1" applyFill="1" applyBorder="1" applyAlignment="1">
      <alignment horizontal="center" vertical="center" wrapText="1"/>
    </xf>
    <xf numFmtId="0" fontId="42" fillId="0" borderId="47" xfId="118" applyFont="1" applyBorder="1">
      <alignment/>
      <protection/>
    </xf>
    <xf numFmtId="0" fontId="42" fillId="0" borderId="48" xfId="118" applyFont="1" applyBorder="1">
      <alignment/>
      <protection/>
    </xf>
    <xf numFmtId="0" fontId="42" fillId="0" borderId="49" xfId="118" applyFont="1" applyBorder="1">
      <alignment/>
      <protection/>
    </xf>
    <xf numFmtId="0" fontId="35" fillId="0" borderId="49" xfId="118" applyFont="1" applyBorder="1" applyAlignment="1">
      <alignment horizontal="center" vertical="top" wrapText="1"/>
      <protection/>
    </xf>
    <xf numFmtId="0" fontId="66" fillId="0" borderId="49" xfId="118" applyFont="1" applyBorder="1" applyAlignment="1">
      <alignment horizontal="center" vertical="top" wrapText="1"/>
      <protection/>
    </xf>
    <xf numFmtId="0" fontId="66" fillId="0" borderId="50" xfId="118" applyFont="1" applyBorder="1" applyAlignment="1">
      <alignment horizontal="center" vertical="top" wrapText="1"/>
      <protection/>
    </xf>
    <xf numFmtId="0" fontId="40" fillId="0" borderId="16" xfId="118" applyFont="1" applyBorder="1" applyAlignment="1">
      <alignment horizontal="left" vertical="top" wrapText="1"/>
      <protection/>
    </xf>
    <xf numFmtId="2" fontId="42" fillId="0" borderId="16" xfId="118" applyNumberFormat="1" applyFont="1" applyBorder="1" applyAlignment="1">
      <alignment horizontal="center"/>
      <protection/>
    </xf>
    <xf numFmtId="203" fontId="45" fillId="0" borderId="16" xfId="118" applyNumberFormat="1" applyFont="1" applyBorder="1" applyAlignment="1">
      <alignment horizontal="center"/>
      <protection/>
    </xf>
    <xf numFmtId="0" fontId="63" fillId="0" borderId="35" xfId="118" applyFont="1" applyBorder="1">
      <alignment/>
      <protection/>
    </xf>
    <xf numFmtId="0" fontId="42" fillId="0" borderId="36" xfId="118" applyFont="1" applyBorder="1">
      <alignment/>
      <protection/>
    </xf>
    <xf numFmtId="0" fontId="47" fillId="0" borderId="17" xfId="0" applyFont="1" applyFill="1" applyBorder="1" applyAlignment="1">
      <alignment horizontal="center" vertical="top"/>
    </xf>
    <xf numFmtId="49" fontId="47" fillId="0" borderId="17" xfId="0" applyNumberFormat="1" applyFont="1" applyFill="1" applyBorder="1" applyAlignment="1">
      <alignment horizontal="center" vertical="top"/>
    </xf>
    <xf numFmtId="3" fontId="38" fillId="0" borderId="16" xfId="0" applyNumberFormat="1" applyFont="1" applyBorder="1" applyAlignment="1">
      <alignment horizontal="center" vertical="center" wrapText="1"/>
    </xf>
    <xf numFmtId="0" fontId="38" fillId="0" borderId="34" xfId="0" applyFont="1" applyFill="1" applyBorder="1" applyAlignment="1">
      <alignment horizontal="left" vertical="top" wrapText="1"/>
    </xf>
    <xf numFmtId="49" fontId="20" fillId="0" borderId="35" xfId="0" applyNumberFormat="1" applyFont="1" applyFill="1" applyBorder="1" applyAlignment="1">
      <alignment horizontal="center" vertical="top" wrapText="1"/>
    </xf>
    <xf numFmtId="49" fontId="20" fillId="0" borderId="36"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8" fillId="0" borderId="16" xfId="0" applyFont="1" applyBorder="1" applyAlignment="1">
      <alignment horizontal="center" vertical="center" wrapText="1"/>
    </xf>
    <xf numFmtId="3" fontId="20" fillId="0" borderId="34" xfId="0" applyNumberFormat="1" applyFont="1" applyBorder="1" applyAlignment="1">
      <alignment horizontal="center" vertical="center" wrapText="1"/>
    </xf>
    <xf numFmtId="0" fontId="38" fillId="0" borderId="17" xfId="0" applyNumberFormat="1" applyFont="1" applyFill="1" applyBorder="1" applyAlignment="1" applyProtection="1">
      <alignment vertical="top"/>
      <protection/>
    </xf>
    <xf numFmtId="0" fontId="0" fillId="0" borderId="0" xfId="0" applyFont="1" applyAlignment="1">
      <alignment wrapText="1"/>
    </xf>
    <xf numFmtId="0" fontId="43" fillId="0" borderId="0" xfId="0" applyFont="1" applyAlignment="1">
      <alignment/>
    </xf>
    <xf numFmtId="0" fontId="42" fillId="0" borderId="34" xfId="118" applyFont="1" applyBorder="1" applyAlignment="1">
      <alignment horizontal="left" wrapText="1"/>
      <protection/>
    </xf>
    <xf numFmtId="203" fontId="45" fillId="0" borderId="51" xfId="118" applyNumberFormat="1" applyFont="1" applyBorder="1" applyAlignment="1">
      <alignment horizontal="center"/>
      <protection/>
    </xf>
    <xf numFmtId="0" fontId="4" fillId="0" borderId="51" xfId="118" applyFont="1" applyBorder="1" applyAlignment="1">
      <alignment horizontal="center" wrapText="1"/>
      <protection/>
    </xf>
    <xf numFmtId="0" fontId="48" fillId="0" borderId="43" xfId="118" applyFont="1" applyBorder="1" applyAlignment="1">
      <alignment horizontal="center" vertical="top" wrapText="1"/>
      <protection/>
    </xf>
    <xf numFmtId="0" fontId="4" fillId="0" borderId="45" xfId="118" applyFont="1" applyBorder="1" applyAlignment="1">
      <alignment horizontal="center" wrapText="1"/>
      <protection/>
    </xf>
    <xf numFmtId="203" fontId="45" fillId="0" borderId="35" xfId="118" applyNumberFormat="1" applyFont="1" applyBorder="1" applyAlignment="1">
      <alignment horizontal="center"/>
      <protection/>
    </xf>
    <xf numFmtId="0" fontId="41" fillId="0" borderId="52" xfId="118" applyFont="1" applyBorder="1">
      <alignment/>
      <protection/>
    </xf>
    <xf numFmtId="49" fontId="20" fillId="0" borderId="53" xfId="0" applyNumberFormat="1" applyFont="1" applyFill="1" applyBorder="1" applyAlignment="1" applyProtection="1">
      <alignment horizontal="center" vertical="center" wrapText="1"/>
      <protection/>
    </xf>
    <xf numFmtId="49" fontId="20" fillId="0" borderId="23" xfId="0" applyNumberFormat="1" applyFont="1" applyFill="1" applyBorder="1" applyAlignment="1" applyProtection="1">
      <alignment horizontal="center" vertical="center" wrapText="1"/>
      <protection/>
    </xf>
    <xf numFmtId="0" fontId="0" fillId="0" borderId="34" xfId="0" applyBorder="1" applyAlignment="1">
      <alignment/>
    </xf>
    <xf numFmtId="0" fontId="4" fillId="0" borderId="54" xfId="0" applyNumberFormat="1" applyFont="1" applyFill="1" applyBorder="1" applyAlignment="1" applyProtection="1">
      <alignment horizontal="center" vertical="center" wrapText="1"/>
      <protection/>
    </xf>
    <xf numFmtId="0" fontId="20" fillId="0" borderId="35" xfId="0" applyNumberFormat="1" applyFont="1" applyFill="1" applyBorder="1" applyAlignment="1" applyProtection="1">
      <alignment horizontal="center" vertical="center" wrapText="1"/>
      <protection/>
    </xf>
    <xf numFmtId="0" fontId="0" fillId="0" borderId="36" xfId="0" applyBorder="1" applyAlignment="1">
      <alignment/>
    </xf>
    <xf numFmtId="0" fontId="0" fillId="0" borderId="37" xfId="0" applyBorder="1" applyAlignment="1">
      <alignment/>
    </xf>
    <xf numFmtId="49" fontId="20" fillId="0" borderId="55" xfId="0" applyNumberFormat="1" applyFont="1" applyFill="1" applyBorder="1" applyAlignment="1" applyProtection="1">
      <alignment horizontal="center" vertical="center" wrapText="1"/>
      <protection/>
    </xf>
    <xf numFmtId="49" fontId="20" fillId="0" borderId="21" xfId="0" applyNumberFormat="1" applyFont="1" applyFill="1" applyBorder="1" applyAlignment="1" applyProtection="1">
      <alignment horizontal="center" vertical="center" wrapText="1"/>
      <protection/>
    </xf>
    <xf numFmtId="0" fontId="0" fillId="0" borderId="16" xfId="0" applyBorder="1" applyAlignment="1">
      <alignment/>
    </xf>
    <xf numFmtId="0" fontId="38" fillId="0" borderId="34" xfId="0" applyFont="1" applyBorder="1" applyAlignment="1">
      <alignment/>
    </xf>
    <xf numFmtId="0" fontId="38" fillId="0" borderId="21" xfId="0" applyFont="1" applyBorder="1" applyAlignment="1">
      <alignment/>
    </xf>
    <xf numFmtId="0" fontId="38" fillId="0" borderId="14" xfId="0" applyFont="1" applyBorder="1" applyAlignment="1">
      <alignment/>
    </xf>
    <xf numFmtId="0" fontId="0" fillId="0" borderId="14" xfId="0" applyFont="1" applyBorder="1" applyAlignment="1">
      <alignment/>
    </xf>
    <xf numFmtId="0" fontId="19" fillId="0" borderId="36" xfId="0" applyFont="1" applyBorder="1" applyAlignment="1">
      <alignment/>
    </xf>
    <xf numFmtId="0" fontId="20" fillId="0" borderId="36" xfId="0" applyFont="1" applyBorder="1" applyAlignment="1">
      <alignment/>
    </xf>
    <xf numFmtId="0" fontId="19" fillId="0" borderId="37" xfId="0" applyFont="1" applyBorder="1" applyAlignment="1">
      <alignment/>
    </xf>
    <xf numFmtId="0" fontId="38" fillId="0" borderId="16" xfId="0" applyFont="1" applyBorder="1" applyAlignment="1">
      <alignment/>
    </xf>
    <xf numFmtId="0" fontId="20" fillId="0" borderId="35" xfId="0" applyFont="1" applyBorder="1" applyAlignment="1">
      <alignment horizontal="center" vertical="center" wrapText="1"/>
    </xf>
    <xf numFmtId="0" fontId="0" fillId="0" borderId="49" xfId="0" applyBorder="1" applyAlignment="1">
      <alignment/>
    </xf>
    <xf numFmtId="0" fontId="0" fillId="0" borderId="30" xfId="0" applyBorder="1" applyAlignment="1">
      <alignment/>
    </xf>
    <xf numFmtId="49" fontId="38" fillId="0" borderId="28" xfId="0" applyNumberFormat="1" applyFont="1" applyFill="1" applyBorder="1" applyAlignment="1">
      <alignment horizontal="center" vertical="top"/>
    </xf>
    <xf numFmtId="0" fontId="0" fillId="0" borderId="29" xfId="0" applyBorder="1" applyAlignment="1">
      <alignment/>
    </xf>
    <xf numFmtId="49" fontId="38" fillId="0" borderId="56" xfId="0" applyNumberFormat="1" applyFont="1" applyFill="1" applyBorder="1" applyAlignment="1">
      <alignment horizontal="center" vertical="top"/>
    </xf>
    <xf numFmtId="0" fontId="0" fillId="0" borderId="57" xfId="0" applyBorder="1" applyAlignment="1">
      <alignment/>
    </xf>
    <xf numFmtId="49" fontId="20" fillId="0" borderId="28" xfId="0" applyNumberFormat="1" applyFont="1" applyFill="1" applyBorder="1" applyAlignment="1">
      <alignment horizontal="center" vertical="top"/>
    </xf>
    <xf numFmtId="0" fontId="0" fillId="0" borderId="56" xfId="0" applyBorder="1" applyAlignment="1">
      <alignment/>
    </xf>
    <xf numFmtId="200" fontId="42" fillId="0" borderId="14" xfId="0" applyNumberFormat="1" applyFont="1" applyFill="1" applyBorder="1" applyAlignment="1">
      <alignment horizontal="center" vertical="top"/>
    </xf>
    <xf numFmtId="4" fontId="26" fillId="53" borderId="14" xfId="0" applyNumberFormat="1" applyFont="1" applyFill="1" applyBorder="1" applyAlignment="1">
      <alignment vertical="center" wrapText="1"/>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4" fontId="67" fillId="53" borderId="14" xfId="0" applyNumberFormat="1" applyFont="1" applyFill="1" applyBorder="1" applyAlignment="1">
      <alignment vertical="center" wrapText="1"/>
    </xf>
    <xf numFmtId="0" fontId="26" fillId="54" borderId="14" xfId="0" applyFont="1" applyFill="1" applyBorder="1" applyAlignment="1">
      <alignment horizontal="center" vertical="center" wrapText="1"/>
    </xf>
    <xf numFmtId="0" fontId="26" fillId="54" borderId="14" xfId="0" applyFont="1" applyFill="1" applyBorder="1" applyAlignment="1">
      <alignment vertical="center" wrapText="1"/>
    </xf>
    <xf numFmtId="0" fontId="26" fillId="0" borderId="0" xfId="0" applyNumberFormat="1" applyFont="1" applyFill="1" applyAlignment="1" applyProtection="1">
      <alignment wrapText="1"/>
      <protection/>
    </xf>
    <xf numFmtId="0" fontId="26" fillId="0" borderId="0" xfId="0" applyFont="1" applyFill="1" applyAlignment="1">
      <alignment wrapText="1"/>
    </xf>
    <xf numFmtId="200" fontId="38" fillId="0" borderId="21" xfId="0" applyNumberFormat="1" applyFont="1" applyFill="1" applyBorder="1" applyAlignment="1">
      <alignment horizontal="center" vertical="top"/>
    </xf>
    <xf numFmtId="200" fontId="55" fillId="0" borderId="21" xfId="0" applyNumberFormat="1" applyFont="1" applyFill="1" applyBorder="1" applyAlignment="1">
      <alignment horizontal="center" vertical="top"/>
    </xf>
    <xf numFmtId="0" fontId="4" fillId="0" borderId="58" xfId="118" applyFont="1" applyBorder="1" applyAlignment="1">
      <alignment horizontal="center" wrapText="1"/>
      <protection/>
    </xf>
    <xf numFmtId="2" fontId="26" fillId="53" borderId="14" xfId="0" applyNumberFormat="1" applyFont="1" applyFill="1" applyBorder="1" applyAlignment="1" applyProtection="1">
      <alignment horizontal="right" vertical="center" wrapText="1"/>
      <protection/>
    </xf>
    <xf numFmtId="2" fontId="26" fillId="53" borderId="14" xfId="0" applyNumberFormat="1" applyFont="1" applyFill="1" applyBorder="1" applyAlignment="1">
      <alignment vertical="center" wrapText="1"/>
    </xf>
    <xf numFmtId="0" fontId="28" fillId="54" borderId="14" xfId="0" applyFont="1" applyFill="1" applyBorder="1" applyAlignment="1">
      <alignment horizontal="center" vertical="center" wrapText="1"/>
    </xf>
    <xf numFmtId="0" fontId="28" fillId="54" borderId="14" xfId="0" applyFont="1" applyFill="1" applyBorder="1" applyAlignment="1">
      <alignment vertical="center" wrapText="1"/>
    </xf>
    <xf numFmtId="0" fontId="26" fillId="0" borderId="14" xfId="0" applyFont="1" applyBorder="1" applyAlignment="1">
      <alignment wrapText="1"/>
    </xf>
    <xf numFmtId="0" fontId="69" fillId="0" borderId="0" xfId="0" applyFont="1" applyAlignment="1">
      <alignment/>
    </xf>
    <xf numFmtId="0" fontId="51" fillId="0" borderId="0" xfId="0" applyFont="1" applyAlignment="1">
      <alignment/>
    </xf>
    <xf numFmtId="0" fontId="51" fillId="0" borderId="0" xfId="0" applyFont="1" applyAlignment="1">
      <alignment horizontal="center"/>
    </xf>
    <xf numFmtId="0" fontId="70" fillId="0" borderId="26" xfId="0" applyFont="1" applyBorder="1" applyAlignment="1">
      <alignment/>
    </xf>
    <xf numFmtId="0" fontId="0" fillId="0" borderId="26" xfId="0" applyBorder="1" applyAlignment="1">
      <alignment/>
    </xf>
    <xf numFmtId="0" fontId="0" fillId="0" borderId="59" xfId="0" applyFont="1" applyBorder="1" applyAlignment="1">
      <alignment horizontal="center" vertical="top" wrapText="1"/>
    </xf>
    <xf numFmtId="0" fontId="0" fillId="0" borderId="45" xfId="0" applyFont="1" applyBorder="1" applyAlignment="1">
      <alignment horizontal="center" vertical="top" wrapText="1"/>
    </xf>
    <xf numFmtId="0" fontId="0" fillId="0" borderId="60" xfId="0" applyBorder="1" applyAlignment="1">
      <alignment horizontal="center"/>
    </xf>
    <xf numFmtId="0" fontId="0" fillId="0" borderId="27" xfId="0" applyBorder="1" applyAlignment="1">
      <alignment horizontal="center" vertical="center"/>
    </xf>
    <xf numFmtId="0" fontId="0" fillId="0" borderId="61" xfId="0" applyFont="1" applyBorder="1" applyAlignment="1">
      <alignment horizontal="center" vertical="top" wrapText="1"/>
    </xf>
    <xf numFmtId="0" fontId="0" fillId="0" borderId="62" xfId="0" applyFont="1" applyBorder="1" applyAlignment="1">
      <alignment horizontal="center" vertical="top" wrapText="1"/>
    </xf>
    <xf numFmtId="0" fontId="0" fillId="0" borderId="63" xfId="0" applyFont="1" applyBorder="1" applyAlignment="1">
      <alignment horizontal="center" vertical="top" wrapText="1"/>
    </xf>
    <xf numFmtId="0" fontId="0" fillId="0" borderId="64" xfId="0" applyFont="1" applyBorder="1" applyAlignment="1">
      <alignment horizontal="center" vertical="top" wrapText="1"/>
    </xf>
    <xf numFmtId="0" fontId="0" fillId="0" borderId="28" xfId="0" applyBorder="1" applyAlignment="1">
      <alignment horizontal="center"/>
    </xf>
    <xf numFmtId="0" fontId="0" fillId="0" borderId="29" xfId="0" applyBorder="1" applyAlignment="1">
      <alignment horizontal="center"/>
    </xf>
    <xf numFmtId="0" fontId="0" fillId="0" borderId="28" xfId="0" applyBorder="1" applyAlignment="1">
      <alignment/>
    </xf>
    <xf numFmtId="0" fontId="0" fillId="0" borderId="28" xfId="0" applyBorder="1" applyAlignment="1">
      <alignment horizontal="right"/>
    </xf>
    <xf numFmtId="0" fontId="0" fillId="0" borderId="25" xfId="0" applyBorder="1" applyAlignment="1">
      <alignment horizontal="center"/>
    </xf>
    <xf numFmtId="0" fontId="0" fillId="0" borderId="65" xfId="0" applyFont="1" applyBorder="1" applyAlignment="1">
      <alignment horizontal="center" vertical="top" wrapText="1"/>
    </xf>
    <xf numFmtId="0" fontId="0" fillId="0" borderId="44" xfId="0" applyFont="1" applyBorder="1" applyAlignment="1">
      <alignment horizontal="center" vertical="top" wrapText="1"/>
    </xf>
    <xf numFmtId="0" fontId="0" fillId="0" borderId="66" xfId="0" applyFont="1" applyBorder="1" applyAlignment="1">
      <alignment horizontal="center" vertical="top" wrapText="1"/>
    </xf>
    <xf numFmtId="0" fontId="0" fillId="0" borderId="67" xfId="0" applyBorder="1" applyAlignment="1">
      <alignment horizontal="center"/>
    </xf>
    <xf numFmtId="0" fontId="0" fillId="0" borderId="20" xfId="0" applyBorder="1" applyAlignment="1">
      <alignment horizontal="center" vertical="center"/>
    </xf>
    <xf numFmtId="0" fontId="0" fillId="0" borderId="35" xfId="0" applyBorder="1" applyAlignment="1">
      <alignment horizontal="center"/>
    </xf>
    <xf numFmtId="0" fontId="0" fillId="0" borderId="37" xfId="0" applyBorder="1" applyAlignment="1">
      <alignment horizontal="center" vertical="center"/>
    </xf>
    <xf numFmtId="0" fontId="0" fillId="54" borderId="14" xfId="0" applyFont="1" applyFill="1" applyBorder="1" applyAlignment="1">
      <alignment wrapText="1"/>
    </xf>
    <xf numFmtId="0" fontId="50" fillId="53" borderId="14" xfId="0" applyFont="1" applyFill="1" applyBorder="1" applyAlignment="1">
      <alignment/>
    </xf>
    <xf numFmtId="0" fontId="19" fillId="0" borderId="17" xfId="0" applyFont="1" applyBorder="1" applyAlignment="1">
      <alignment/>
    </xf>
    <xf numFmtId="0" fontId="19" fillId="0" borderId="57" xfId="0" applyFont="1" applyBorder="1" applyAlignment="1">
      <alignment/>
    </xf>
    <xf numFmtId="0" fontId="1" fillId="0" borderId="14" xfId="0" applyFont="1" applyBorder="1" applyAlignment="1">
      <alignment wrapText="1"/>
    </xf>
    <xf numFmtId="0" fontId="71" fillId="0" borderId="15" xfId="0" applyFont="1" applyFill="1" applyBorder="1" applyAlignment="1">
      <alignment horizontal="center" vertical="center" wrapText="1"/>
    </xf>
    <xf numFmtId="0" fontId="71" fillId="0" borderId="48" xfId="0" applyFont="1" applyFill="1" applyBorder="1" applyAlignment="1">
      <alignment horizontal="center" vertical="center" wrapText="1"/>
    </xf>
    <xf numFmtId="49" fontId="28" fillId="0" borderId="34" xfId="0" applyNumberFormat="1" applyFont="1" applyFill="1" applyBorder="1" applyAlignment="1" applyProtection="1">
      <alignment horizontal="center" vertical="center" wrapText="1"/>
      <protection/>
    </xf>
    <xf numFmtId="0" fontId="28" fillId="0" borderId="34" xfId="0" applyNumberFormat="1" applyFont="1" applyFill="1" applyBorder="1" applyAlignment="1" applyProtection="1">
      <alignment horizontal="center" vertical="center" wrapText="1"/>
      <protection/>
    </xf>
    <xf numFmtId="0" fontId="28" fillId="0" borderId="34" xfId="0" applyFont="1" applyFill="1" applyBorder="1" applyAlignment="1">
      <alignment vertical="top" wrapText="1"/>
    </xf>
    <xf numFmtId="0" fontId="28" fillId="0" borderId="34" xfId="0" applyFont="1" applyBorder="1" applyAlignment="1">
      <alignment horizontal="center" vertical="center" wrapText="1"/>
    </xf>
    <xf numFmtId="0" fontId="28" fillId="54" borderId="14" xfId="0" applyFont="1" applyFill="1" applyBorder="1" applyAlignment="1">
      <alignment vertical="top" wrapText="1"/>
    </xf>
    <xf numFmtId="3" fontId="26" fillId="0" borderId="34" xfId="0" applyNumberFormat="1" applyFont="1" applyBorder="1" applyAlignment="1">
      <alignment horizontal="center" vertical="center" wrapText="1"/>
    </xf>
    <xf numFmtId="3" fontId="28" fillId="0" borderId="34" xfId="0" applyNumberFormat="1" applyFont="1" applyBorder="1" applyAlignment="1">
      <alignment horizontal="center" vertical="center" wrapText="1"/>
    </xf>
    <xf numFmtId="49" fontId="28" fillId="0" borderId="14" xfId="0" applyNumberFormat="1" applyFont="1" applyFill="1" applyBorder="1" applyAlignment="1">
      <alignment horizontal="center" vertical="top"/>
    </xf>
    <xf numFmtId="0" fontId="28" fillId="0" borderId="14" xfId="0" applyFont="1" applyFill="1" applyBorder="1" applyAlignment="1">
      <alignment vertical="top" wrapText="1"/>
    </xf>
    <xf numFmtId="0" fontId="28" fillId="0" borderId="14" xfId="0" applyFont="1" applyBorder="1" applyAlignment="1">
      <alignment horizontal="center" vertical="center" wrapText="1"/>
    </xf>
    <xf numFmtId="3" fontId="26" fillId="0" borderId="14" xfId="0" applyNumberFormat="1" applyFont="1" applyBorder="1" applyAlignment="1">
      <alignment horizontal="center" vertical="center" wrapText="1"/>
    </xf>
    <xf numFmtId="3" fontId="28" fillId="0" borderId="14" xfId="0" applyNumberFormat="1" applyFont="1" applyBorder="1" applyAlignment="1">
      <alignment horizontal="center" vertical="center" wrapText="1"/>
    </xf>
    <xf numFmtId="49" fontId="28" fillId="0" borderId="14" xfId="0" applyNumberFormat="1" applyFont="1" applyFill="1" applyBorder="1" applyAlignment="1" applyProtection="1">
      <alignment horizontal="center" vertical="center" wrapText="1"/>
      <protection/>
    </xf>
    <xf numFmtId="0" fontId="28" fillId="54" borderId="14" xfId="0" applyFont="1" applyFill="1" applyBorder="1" applyAlignment="1">
      <alignment horizontal="left" vertical="center" wrapText="1"/>
    </xf>
    <xf numFmtId="0" fontId="28" fillId="53" borderId="34" xfId="0" applyFont="1" applyFill="1" applyBorder="1" applyAlignment="1">
      <alignment horizontal="left" vertical="center" wrapText="1"/>
    </xf>
    <xf numFmtId="0" fontId="28" fillId="53" borderId="16" xfId="0" applyFont="1" applyFill="1" applyBorder="1" applyAlignment="1">
      <alignment horizontal="left" vertical="center" wrapText="1"/>
    </xf>
    <xf numFmtId="49" fontId="28" fillId="0" borderId="16" xfId="0" applyNumberFormat="1" applyFont="1" applyFill="1" applyBorder="1" applyAlignment="1" applyProtection="1">
      <alignment horizontal="center" vertical="center" wrapText="1"/>
      <protection/>
    </xf>
    <xf numFmtId="49" fontId="28" fillId="0" borderId="16" xfId="0" applyNumberFormat="1" applyFont="1" applyFill="1" applyBorder="1" applyAlignment="1">
      <alignment horizontal="center" vertical="top"/>
    </xf>
    <xf numFmtId="0" fontId="28" fillId="54" borderId="32" xfId="0" applyFont="1" applyFill="1" applyBorder="1" applyAlignment="1">
      <alignment vertical="top" wrapText="1"/>
    </xf>
    <xf numFmtId="3" fontId="26" fillId="0" borderId="32" xfId="0" applyNumberFormat="1" applyFont="1" applyBorder="1" applyAlignment="1">
      <alignment horizontal="center" vertical="center" wrapText="1"/>
    </xf>
    <xf numFmtId="0" fontId="28" fillId="0" borderId="32" xfId="0" applyNumberFormat="1" applyFont="1" applyFill="1" applyBorder="1" applyAlignment="1" applyProtection="1">
      <alignment horizontal="center" vertical="center" wrapText="1"/>
      <protection/>
    </xf>
    <xf numFmtId="3" fontId="28" fillId="0" borderId="32" xfId="0" applyNumberFormat="1" applyFont="1" applyBorder="1" applyAlignment="1">
      <alignment horizontal="center" vertical="center" wrapText="1"/>
    </xf>
    <xf numFmtId="0" fontId="28" fillId="0" borderId="32" xfId="0" applyFont="1" applyBorder="1" applyAlignment="1">
      <alignment horizontal="center" vertical="center" wrapText="1"/>
    </xf>
    <xf numFmtId="49" fontId="26" fillId="0" borderId="35" xfId="0" applyNumberFormat="1" applyFont="1" applyFill="1" applyBorder="1" applyAlignment="1">
      <alignment horizontal="center" vertical="top" wrapText="1"/>
    </xf>
    <xf numFmtId="49" fontId="26" fillId="0" borderId="36" xfId="0" applyNumberFormat="1" applyFont="1" applyFill="1" applyBorder="1" applyAlignment="1" applyProtection="1">
      <alignment horizontal="center" vertical="center" wrapText="1"/>
      <protection/>
    </xf>
    <xf numFmtId="0" fontId="28" fillId="0" borderId="36" xfId="0" applyNumberFormat="1" applyFont="1" applyFill="1" applyBorder="1" applyAlignment="1" applyProtection="1">
      <alignment horizontal="center" vertical="center" wrapText="1"/>
      <protection/>
    </xf>
    <xf numFmtId="0" fontId="26" fillId="0" borderId="36" xfId="0" applyFont="1" applyFill="1" applyBorder="1" applyAlignment="1">
      <alignment horizontal="left" vertical="top" wrapText="1"/>
    </xf>
    <xf numFmtId="0" fontId="26" fillId="0" borderId="36" xfId="0" applyFont="1" applyFill="1" applyBorder="1" applyAlignment="1">
      <alignment horizontal="center" vertical="top" wrapText="1"/>
    </xf>
    <xf numFmtId="200" fontId="26" fillId="0" borderId="36" xfId="0" applyNumberFormat="1" applyFont="1" applyFill="1" applyBorder="1" applyAlignment="1">
      <alignment vertical="top" wrapText="1"/>
    </xf>
    <xf numFmtId="200" fontId="30" fillId="0" borderId="36" xfId="111" applyNumberFormat="1" applyFont="1" applyBorder="1" applyAlignment="1">
      <alignment horizontal="center" vertical="top"/>
      <protection/>
    </xf>
    <xf numFmtId="49" fontId="28" fillId="0" borderId="34" xfId="0" applyNumberFormat="1" applyFont="1" applyFill="1" applyBorder="1" applyAlignment="1">
      <alignment horizontal="center" vertical="top" wrapText="1"/>
    </xf>
    <xf numFmtId="0" fontId="28" fillId="0" borderId="34" xfId="0" applyFont="1" applyFill="1" applyBorder="1" applyAlignment="1">
      <alignment horizontal="left" vertical="top" wrapText="1"/>
    </xf>
    <xf numFmtId="0" fontId="28" fillId="0" borderId="34" xfId="0" applyFont="1" applyFill="1" applyBorder="1" applyAlignment="1">
      <alignment horizontal="center" vertical="top" wrapText="1"/>
    </xf>
    <xf numFmtId="0" fontId="28" fillId="53" borderId="34" xfId="0" applyFont="1" applyFill="1" applyBorder="1" applyAlignment="1">
      <alignment vertical="top" wrapText="1"/>
    </xf>
    <xf numFmtId="200" fontId="26" fillId="0" borderId="34" xfId="0" applyNumberFormat="1" applyFont="1" applyFill="1" applyBorder="1" applyAlignment="1">
      <alignment vertical="top" wrapText="1"/>
    </xf>
    <xf numFmtId="200" fontId="29" fillId="0" borderId="34" xfId="111" applyNumberFormat="1" applyFont="1" applyBorder="1" applyAlignment="1">
      <alignment horizontal="center" vertical="top"/>
      <protection/>
    </xf>
    <xf numFmtId="0" fontId="28" fillId="0" borderId="14" xfId="0" applyFont="1" applyFill="1" applyBorder="1" applyAlignment="1">
      <alignment horizontal="left" vertical="top" wrapText="1"/>
    </xf>
    <xf numFmtId="0" fontId="28" fillId="53" borderId="14" xfId="0" applyFont="1" applyFill="1" applyBorder="1" applyAlignment="1">
      <alignment horizontal="left" vertical="center" wrapText="1"/>
    </xf>
    <xf numFmtId="200" fontId="26" fillId="0" borderId="14" xfId="0" applyNumberFormat="1" applyFont="1" applyFill="1" applyBorder="1" applyAlignment="1">
      <alignment vertical="top" wrapText="1"/>
    </xf>
    <xf numFmtId="200" fontId="29" fillId="0" borderId="14" xfId="111" applyNumberFormat="1" applyFont="1" applyBorder="1" applyAlignment="1">
      <alignment horizontal="center" vertical="top"/>
      <protection/>
    </xf>
    <xf numFmtId="3" fontId="29" fillId="0" borderId="14" xfId="111" applyNumberFormat="1" applyFont="1" applyBorder="1" applyAlignment="1">
      <alignment horizontal="center" vertical="top"/>
      <protection/>
    </xf>
    <xf numFmtId="49" fontId="28" fillId="0" borderId="14" xfId="0" applyNumberFormat="1" applyFont="1" applyFill="1" applyBorder="1" applyAlignment="1">
      <alignment horizontal="center" vertical="justify"/>
    </xf>
    <xf numFmtId="0" fontId="28" fillId="53" borderId="34" xfId="0" applyFont="1" applyFill="1" applyBorder="1" applyAlignment="1">
      <alignment horizontal="center" vertical="center" wrapText="1"/>
    </xf>
    <xf numFmtId="0" fontId="28" fillId="53" borderId="34" xfId="0" applyFont="1" applyFill="1" applyBorder="1" applyAlignment="1">
      <alignment horizontal="left" vertical="top" wrapText="1"/>
    </xf>
    <xf numFmtId="0" fontId="28" fillId="0" borderId="14" xfId="0" applyFont="1" applyFill="1" applyBorder="1" applyAlignment="1">
      <alignment horizontal="center" vertical="top" wrapText="1"/>
    </xf>
    <xf numFmtId="0" fontId="28" fillId="0" borderId="14" xfId="0" applyFont="1" applyFill="1" applyBorder="1" applyAlignment="1">
      <alignment vertical="center" wrapText="1"/>
    </xf>
    <xf numFmtId="49" fontId="29" fillId="0" borderId="14" xfId="0" applyNumberFormat="1" applyFont="1" applyFill="1" applyBorder="1" applyAlignment="1">
      <alignment horizontal="center" vertical="top"/>
    </xf>
    <xf numFmtId="0" fontId="28" fillId="53" borderId="14" xfId="0" applyFont="1" applyFill="1" applyBorder="1" applyAlignment="1">
      <alignment horizontal="left" vertical="top" wrapText="1"/>
    </xf>
    <xf numFmtId="0" fontId="28" fillId="0" borderId="16" xfId="0" applyFont="1" applyFill="1" applyBorder="1" applyAlignment="1">
      <alignment vertical="top" wrapText="1"/>
    </xf>
    <xf numFmtId="0" fontId="28" fillId="0" borderId="14" xfId="0" applyNumberFormat="1" applyFont="1" applyFill="1" applyBorder="1" applyAlignment="1">
      <alignment horizontal="left" vertical="top" wrapText="1"/>
    </xf>
    <xf numFmtId="0" fontId="28" fillId="53" borderId="14" xfId="0" applyFont="1" applyFill="1" applyBorder="1" applyAlignment="1">
      <alignment vertical="top" wrapText="1"/>
    </xf>
    <xf numFmtId="49" fontId="28" fillId="0" borderId="16" xfId="0" applyNumberFormat="1" applyFont="1" applyFill="1" applyBorder="1" applyAlignment="1">
      <alignment horizontal="center" vertical="top" wrapText="1"/>
    </xf>
    <xf numFmtId="0" fontId="28" fillId="0" borderId="16" xfId="0" applyFont="1" applyBorder="1" applyAlignment="1">
      <alignment horizontal="center" vertical="top" wrapText="1"/>
    </xf>
    <xf numFmtId="49" fontId="29" fillId="0" borderId="16" xfId="0" applyNumberFormat="1" applyFont="1" applyFill="1" applyBorder="1" applyAlignment="1">
      <alignment horizontal="center" vertical="top"/>
    </xf>
    <xf numFmtId="0" fontId="28" fillId="53" borderId="16" xfId="0" applyFont="1" applyFill="1" applyBorder="1" applyAlignment="1">
      <alignment vertical="top" wrapText="1"/>
    </xf>
    <xf numFmtId="200" fontId="26" fillId="0" borderId="16" xfId="0" applyNumberFormat="1" applyFont="1" applyFill="1" applyBorder="1" applyAlignment="1">
      <alignment vertical="top" wrapText="1"/>
    </xf>
    <xf numFmtId="200" fontId="29" fillId="0" borderId="16" xfId="111" applyNumberFormat="1" applyFont="1" applyBorder="1" applyAlignment="1">
      <alignment horizontal="center" vertical="top"/>
      <protection/>
    </xf>
    <xf numFmtId="3" fontId="29" fillId="0" borderId="16" xfId="111" applyNumberFormat="1" applyFont="1" applyBorder="1" applyAlignment="1">
      <alignment horizontal="center" vertical="top"/>
      <protection/>
    </xf>
    <xf numFmtId="49" fontId="26" fillId="0" borderId="35" xfId="0" applyNumberFormat="1" applyFont="1" applyFill="1" applyBorder="1" applyAlignment="1">
      <alignment horizontal="center" vertical="justify"/>
    </xf>
    <xf numFmtId="49" fontId="26" fillId="0" borderId="36" xfId="0" applyNumberFormat="1" applyFont="1" applyFill="1" applyBorder="1" applyAlignment="1">
      <alignment horizontal="center" vertical="justify"/>
    </xf>
    <xf numFmtId="0" fontId="26" fillId="0" borderId="36" xfId="0" applyFont="1" applyFill="1" applyBorder="1" applyAlignment="1">
      <alignment horizontal="left" vertical="justify" wrapText="1"/>
    </xf>
    <xf numFmtId="0" fontId="26" fillId="0" borderId="36" xfId="0" applyNumberFormat="1" applyFont="1" applyFill="1" applyBorder="1" applyAlignment="1">
      <alignment horizontal="left" vertical="top" wrapText="1"/>
    </xf>
    <xf numFmtId="49" fontId="26" fillId="0" borderId="34" xfId="0" applyNumberFormat="1" applyFont="1" applyFill="1" applyBorder="1" applyAlignment="1">
      <alignment horizontal="center" vertical="justify"/>
    </xf>
    <xf numFmtId="0" fontId="26" fillId="0" borderId="34" xfId="0" applyFont="1" applyFill="1" applyBorder="1" applyAlignment="1">
      <alignment horizontal="left" vertical="justify" wrapText="1"/>
    </xf>
    <xf numFmtId="200" fontId="30" fillId="0" borderId="34" xfId="111" applyNumberFormat="1" applyFont="1" applyBorder="1" applyAlignment="1">
      <alignment horizontal="center" vertical="top"/>
      <protection/>
    </xf>
    <xf numFmtId="49" fontId="28" fillId="0" borderId="16" xfId="0" applyNumberFormat="1" applyFont="1" applyFill="1" applyBorder="1" applyAlignment="1">
      <alignment horizontal="center" vertical="justify"/>
    </xf>
    <xf numFmtId="0" fontId="28" fillId="0" borderId="16" xfId="0" applyFont="1" applyFill="1" applyBorder="1" applyAlignment="1">
      <alignment horizontal="left" vertical="top" wrapText="1"/>
    </xf>
    <xf numFmtId="0" fontId="28" fillId="54" borderId="21" xfId="0" applyFont="1" applyFill="1" applyBorder="1" applyAlignment="1">
      <alignment vertical="top" wrapText="1"/>
    </xf>
    <xf numFmtId="200" fontId="29" fillId="0" borderId="21" xfId="111" applyNumberFormat="1" applyFont="1" applyBorder="1" applyAlignment="1">
      <alignment horizontal="center" vertical="top"/>
      <protection/>
    </xf>
    <xf numFmtId="3" fontId="29" fillId="0" borderId="21" xfId="111" applyNumberFormat="1" applyFont="1" applyBorder="1" applyAlignment="1">
      <alignment horizontal="center" vertical="top"/>
      <protection/>
    </xf>
    <xf numFmtId="200" fontId="29" fillId="0" borderId="18" xfId="111" applyNumberFormat="1" applyFont="1" applyBorder="1" applyAlignment="1">
      <alignment horizontal="center" vertical="top"/>
      <protection/>
    </xf>
    <xf numFmtId="49" fontId="26" fillId="0" borderId="35" xfId="0" applyNumberFormat="1" applyFont="1" applyFill="1" applyBorder="1" applyAlignment="1">
      <alignment horizontal="center" vertical="top"/>
    </xf>
    <xf numFmtId="49" fontId="26" fillId="0" borderId="36" xfId="0" applyNumberFormat="1" applyFont="1" applyFill="1" applyBorder="1" applyAlignment="1">
      <alignment horizontal="center" vertical="top"/>
    </xf>
    <xf numFmtId="0" fontId="28" fillId="54" borderId="36" xfId="0" applyFont="1" applyFill="1" applyBorder="1" applyAlignment="1">
      <alignment vertical="top" wrapText="1"/>
    </xf>
    <xf numFmtId="200" fontId="30" fillId="0" borderId="37" xfId="111" applyNumberFormat="1" applyFont="1" applyBorder="1" applyAlignment="1">
      <alignment horizontal="center" vertical="top"/>
      <protection/>
    </xf>
    <xf numFmtId="49" fontId="28" fillId="0" borderId="36" xfId="0" applyNumberFormat="1" applyFont="1" applyFill="1" applyBorder="1" applyAlignment="1">
      <alignment horizontal="center" vertical="justify"/>
    </xf>
    <xf numFmtId="49" fontId="28" fillId="0" borderId="21" xfId="0" applyNumberFormat="1" applyFont="1" applyFill="1" applyBorder="1" applyAlignment="1">
      <alignment horizontal="center" vertical="top"/>
    </xf>
    <xf numFmtId="0" fontId="28" fillId="0" borderId="21" xfId="0" applyFont="1" applyFill="1" applyBorder="1" applyAlignment="1">
      <alignment vertical="top" wrapText="1"/>
    </xf>
    <xf numFmtId="0" fontId="28" fillId="53" borderId="21" xfId="0" applyFont="1" applyFill="1" applyBorder="1" applyAlignment="1">
      <alignment horizontal="left" vertical="top" wrapText="1"/>
    </xf>
    <xf numFmtId="200" fontId="26" fillId="0" borderId="21" xfId="0" applyNumberFormat="1" applyFont="1" applyFill="1" applyBorder="1" applyAlignment="1">
      <alignment vertical="top" wrapText="1"/>
    </xf>
    <xf numFmtId="0" fontId="26" fillId="54" borderId="36" xfId="0" applyFont="1" applyFill="1" applyBorder="1" applyAlignment="1">
      <alignment vertical="top" wrapText="1"/>
    </xf>
    <xf numFmtId="49" fontId="28" fillId="0" borderId="34" xfId="0" applyNumberFormat="1" applyFont="1" applyFill="1" applyBorder="1" applyAlignment="1">
      <alignment horizontal="center" vertical="justify"/>
    </xf>
    <xf numFmtId="0" fontId="26" fillId="0" borderId="34" xfId="0" applyFont="1" applyFill="1" applyBorder="1" applyAlignment="1">
      <alignment horizontal="left" vertical="top" wrapText="1"/>
    </xf>
    <xf numFmtId="3" fontId="29" fillId="0" borderId="34" xfId="111" applyNumberFormat="1" applyFont="1" applyBorder="1" applyAlignment="1">
      <alignment horizontal="center" vertical="top"/>
      <protection/>
    </xf>
    <xf numFmtId="49" fontId="30" fillId="0" borderId="14" xfId="0" applyNumberFormat="1" applyFont="1" applyFill="1" applyBorder="1" applyAlignment="1">
      <alignment horizontal="center" vertical="top"/>
    </xf>
    <xf numFmtId="49" fontId="26" fillId="0" borderId="14" xfId="0" applyNumberFormat="1" applyFont="1" applyFill="1" applyBorder="1" applyAlignment="1">
      <alignment horizontal="center" vertical="top"/>
    </xf>
    <xf numFmtId="0" fontId="26" fillId="0" borderId="14" xfId="0" applyFont="1" applyFill="1" applyBorder="1" applyAlignment="1">
      <alignment horizontal="left" vertical="top" wrapText="1"/>
    </xf>
    <xf numFmtId="200" fontId="30" fillId="0" borderId="14" xfId="111" applyNumberFormat="1" applyFont="1" applyBorder="1" applyAlignment="1">
      <alignment horizontal="center" vertical="top"/>
      <protection/>
    </xf>
    <xf numFmtId="49" fontId="26" fillId="0" borderId="14" xfId="0" applyNumberFormat="1" applyFont="1" applyFill="1" applyBorder="1" applyAlignment="1">
      <alignment horizontal="center" vertical="top" wrapText="1"/>
    </xf>
    <xf numFmtId="0" fontId="28" fillId="0" borderId="35" xfId="0" applyFont="1" applyFill="1" applyBorder="1" applyAlignment="1">
      <alignment horizontal="center" vertical="top" wrapText="1"/>
    </xf>
    <xf numFmtId="0" fontId="28" fillId="0" borderId="36" xfId="0" applyFont="1" applyBorder="1" applyAlignment="1">
      <alignment horizontal="center" vertical="top" wrapText="1"/>
    </xf>
    <xf numFmtId="49" fontId="28" fillId="0" borderId="36" xfId="0" applyNumberFormat="1" applyFont="1" applyBorder="1" applyAlignment="1">
      <alignment horizontal="center" vertical="top" wrapText="1"/>
    </xf>
    <xf numFmtId="0" fontId="26" fillId="0" borderId="36" xfId="0" applyFont="1" applyBorder="1" applyAlignment="1">
      <alignment horizontal="justify" vertical="top" wrapText="1"/>
    </xf>
    <xf numFmtId="200" fontId="29" fillId="0" borderId="36" xfId="0" applyNumberFormat="1" applyFont="1" applyBorder="1" applyAlignment="1">
      <alignment vertical="top"/>
    </xf>
    <xf numFmtId="200" fontId="30" fillId="0" borderId="36" xfId="0" applyNumberFormat="1" applyFont="1" applyBorder="1" applyAlignment="1">
      <alignment horizontal="center" vertical="top"/>
    </xf>
    <xf numFmtId="49" fontId="26" fillId="0" borderId="35" xfId="0" applyNumberFormat="1" applyFont="1" applyFill="1" applyBorder="1" applyAlignment="1" applyProtection="1">
      <alignment horizontal="center" vertical="center" wrapText="1"/>
      <protection/>
    </xf>
    <xf numFmtId="0" fontId="26" fillId="0" borderId="36" xfId="0" applyNumberFormat="1" applyFont="1" applyFill="1" applyBorder="1" applyAlignment="1" applyProtection="1">
      <alignment horizontal="center" vertical="center" wrapText="1"/>
      <protection/>
    </xf>
    <xf numFmtId="0" fontId="28" fillId="0" borderId="36" xfId="0" applyFont="1" applyBorder="1" applyAlignment="1">
      <alignment horizontal="center" vertical="center" wrapText="1"/>
    </xf>
    <xf numFmtId="3" fontId="26" fillId="0" borderId="36" xfId="0" applyNumberFormat="1" applyFont="1" applyBorder="1" applyAlignment="1">
      <alignment horizontal="center" vertical="center" wrapText="1"/>
    </xf>
    <xf numFmtId="0" fontId="50" fillId="53" borderId="29" xfId="0" applyFont="1" applyFill="1" applyBorder="1" applyAlignment="1">
      <alignment/>
    </xf>
    <xf numFmtId="0" fontId="0" fillId="53" borderId="14" xfId="0" applyFont="1" applyFill="1" applyBorder="1" applyAlignment="1">
      <alignment/>
    </xf>
    <xf numFmtId="0" fontId="19" fillId="53" borderId="14" xfId="0" applyFont="1" applyFill="1" applyBorder="1" applyAlignment="1">
      <alignment/>
    </xf>
    <xf numFmtId="0" fontId="38" fillId="53" borderId="44" xfId="0" applyFont="1" applyFill="1" applyBorder="1" applyAlignment="1">
      <alignment horizontal="left" vertical="center" wrapText="1"/>
    </xf>
    <xf numFmtId="0" fontId="48" fillId="0" borderId="68" xfId="118" applyFont="1" applyBorder="1" applyAlignment="1">
      <alignment horizontal="center" vertical="center" wrapText="1"/>
      <protection/>
    </xf>
    <xf numFmtId="0" fontId="38" fillId="0" borderId="17" xfId="0" applyFont="1" applyFill="1" applyBorder="1" applyAlignment="1">
      <alignment horizontal="center" vertical="top"/>
    </xf>
    <xf numFmtId="200" fontId="20" fillId="0" borderId="32" xfId="0" applyNumberFormat="1" applyFont="1" applyFill="1" applyBorder="1" applyAlignment="1">
      <alignment horizontal="center" vertical="top"/>
    </xf>
    <xf numFmtId="0" fontId="27" fillId="0" borderId="0" xfId="0" applyFont="1" applyFill="1" applyAlignment="1">
      <alignment horizontal="center" vertical="center"/>
    </xf>
    <xf numFmtId="0" fontId="42" fillId="0" borderId="0" xfId="0" applyFont="1" applyAlignment="1">
      <alignment/>
    </xf>
    <xf numFmtId="0" fontId="43" fillId="0" borderId="0" xfId="0" applyNumberFormat="1" applyFont="1" applyFill="1" applyBorder="1" applyAlignment="1" applyProtection="1">
      <alignment horizontal="center" vertical="top" wrapText="1"/>
      <protection/>
    </xf>
    <xf numFmtId="0" fontId="45" fillId="0" borderId="0" xfId="0" applyFont="1" applyAlignment="1">
      <alignment horizontal="center" wrapText="1"/>
    </xf>
    <xf numFmtId="0" fontId="45"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62" xfId="0" applyFont="1" applyBorder="1" applyAlignment="1">
      <alignment vertical="top" wrapText="1"/>
    </xf>
    <xf numFmtId="0" fontId="0" fillId="0" borderId="0" xfId="0" applyFont="1" applyAlignment="1">
      <alignment horizontal="center"/>
    </xf>
    <xf numFmtId="0" fontId="0" fillId="0" borderId="15" xfId="0" applyFont="1" applyBorder="1" applyAlignment="1">
      <alignment horizontal="center"/>
    </xf>
    <xf numFmtId="0" fontId="0" fillId="0" borderId="15" xfId="0" applyNumberFormat="1" applyFont="1" applyFill="1" applyBorder="1" applyAlignment="1" applyProtection="1">
      <alignment horizontal="center" vertical="center"/>
      <protection/>
    </xf>
    <xf numFmtId="0" fontId="66" fillId="0" borderId="15" xfId="118" applyFont="1" applyBorder="1" applyAlignment="1">
      <alignment horizontal="center" wrapText="1"/>
      <protection/>
    </xf>
    <xf numFmtId="0" fontId="42" fillId="0" borderId="0" xfId="0" applyFont="1" applyAlignment="1">
      <alignment horizontal="center"/>
    </xf>
    <xf numFmtId="49" fontId="28" fillId="0" borderId="26" xfId="0" applyNumberFormat="1" applyFont="1" applyFill="1" applyBorder="1" applyAlignment="1" applyProtection="1">
      <alignment horizontal="center" vertical="center" wrapText="1"/>
      <protection/>
    </xf>
    <xf numFmtId="0" fontId="0" fillId="0" borderId="15" xfId="0" applyBorder="1" applyAlignment="1">
      <alignment horizontal="center"/>
    </xf>
    <xf numFmtId="0" fontId="0" fillId="0" borderId="15" xfId="0" applyBorder="1" applyAlignment="1">
      <alignment horizontal="center" wrapText="1"/>
    </xf>
    <xf numFmtId="0" fontId="0" fillId="0" borderId="0" xfId="0" applyFont="1" applyAlignment="1">
      <alignment horizontal="center" wrapText="1"/>
    </xf>
    <xf numFmtId="0" fontId="38" fillId="53" borderId="34" xfId="0" applyFont="1" applyFill="1" applyBorder="1" applyAlignment="1">
      <alignment horizontal="left" vertical="center" wrapText="1"/>
    </xf>
    <xf numFmtId="0" fontId="38" fillId="53" borderId="14" xfId="0" applyFont="1" applyFill="1" applyBorder="1" applyAlignment="1">
      <alignment horizontal="left" vertical="top" wrapText="1"/>
    </xf>
    <xf numFmtId="0" fontId="28" fillId="0" borderId="14" xfId="0" applyFont="1" applyBorder="1" applyAlignment="1">
      <alignment wrapText="1"/>
    </xf>
    <xf numFmtId="0" fontId="45" fillId="0" borderId="16" xfId="118" applyFont="1" applyBorder="1" applyAlignment="1">
      <alignment horizontal="center"/>
      <protection/>
    </xf>
    <xf numFmtId="0" fontId="45" fillId="0" borderId="16" xfId="118" applyFont="1" applyBorder="1">
      <alignment/>
      <protection/>
    </xf>
    <xf numFmtId="200" fontId="42" fillId="0" borderId="16" xfId="0" applyNumberFormat="1" applyFont="1" applyFill="1" applyBorder="1" applyAlignment="1">
      <alignment horizontal="center" vertical="top"/>
    </xf>
    <xf numFmtId="0" fontId="42" fillId="0" borderId="49" xfId="0" applyFont="1" applyBorder="1" applyAlignment="1">
      <alignment/>
    </xf>
    <xf numFmtId="0" fontId="42" fillId="0" borderId="69" xfId="118" applyFont="1" applyBorder="1" applyAlignment="1">
      <alignment horizontal="center" wrapText="1"/>
      <protection/>
    </xf>
    <xf numFmtId="203" fontId="45" fillId="0" borderId="15" xfId="118" applyNumberFormat="1" applyFont="1" applyBorder="1" applyAlignment="1">
      <alignment horizontal="center" wrapText="1"/>
      <protection/>
    </xf>
    <xf numFmtId="203" fontId="45" fillId="0" borderId="70" xfId="118" applyNumberFormat="1" applyFont="1" applyBorder="1" applyAlignment="1">
      <alignment horizontal="center"/>
      <protection/>
    </xf>
    <xf numFmtId="203" fontId="45" fillId="0" borderId="71" xfId="118" applyNumberFormat="1" applyFont="1" applyBorder="1" applyAlignment="1">
      <alignment horizontal="center"/>
      <protection/>
    </xf>
    <xf numFmtId="203" fontId="45" fillId="0" borderId="17" xfId="118" applyNumberFormat="1" applyFont="1" applyBorder="1" applyAlignment="1">
      <alignment horizontal="center"/>
      <protection/>
    </xf>
    <xf numFmtId="203" fontId="45" fillId="0" borderId="54" xfId="118" applyNumberFormat="1" applyFont="1" applyBorder="1" applyAlignment="1">
      <alignment horizontal="center"/>
      <protection/>
    </xf>
    <xf numFmtId="0" fontId="42" fillId="0" borderId="41" xfId="118" applyFont="1" applyBorder="1" applyAlignment="1">
      <alignment horizontal="center" wrapText="1"/>
      <protection/>
    </xf>
    <xf numFmtId="0" fontId="42" fillId="0" borderId="17" xfId="0" applyFont="1" applyBorder="1" applyAlignment="1">
      <alignment horizontal="center"/>
    </xf>
    <xf numFmtId="0" fontId="42" fillId="0" borderId="41" xfId="118" applyFont="1" applyBorder="1" applyAlignment="1">
      <alignment horizontal="center"/>
      <protection/>
    </xf>
    <xf numFmtId="200" fontId="38" fillId="0" borderId="17" xfId="0" applyNumberFormat="1" applyFont="1" applyFill="1" applyBorder="1" applyAlignment="1">
      <alignment horizontal="center" vertical="top"/>
    </xf>
    <xf numFmtId="200" fontId="38" fillId="0" borderId="72" xfId="0" applyNumberFormat="1" applyFont="1" applyFill="1" applyBorder="1" applyAlignment="1">
      <alignment horizontal="center" vertical="top"/>
    </xf>
    <xf numFmtId="2" fontId="42" fillId="0" borderId="72" xfId="118" applyNumberFormat="1" applyFont="1" applyBorder="1" applyAlignment="1">
      <alignment horizontal="center"/>
      <protection/>
    </xf>
    <xf numFmtId="0" fontId="4" fillId="0" borderId="69" xfId="118" applyFont="1" applyBorder="1" applyAlignment="1">
      <alignment horizontal="center" wrapText="1"/>
      <protection/>
    </xf>
    <xf numFmtId="0" fontId="42" fillId="0" borderId="48" xfId="118" applyFont="1" applyBorder="1" applyAlignment="1">
      <alignment horizontal="center" wrapText="1"/>
      <protection/>
    </xf>
    <xf numFmtId="0" fontId="42" fillId="0" borderId="48" xfId="0" applyFont="1" applyBorder="1" applyAlignment="1">
      <alignment horizontal="center"/>
    </xf>
    <xf numFmtId="203" fontId="45" fillId="0" borderId="58" xfId="118" applyNumberFormat="1" applyFont="1" applyBorder="1" applyAlignment="1">
      <alignment horizontal="center"/>
      <protection/>
    </xf>
    <xf numFmtId="0" fontId="42" fillId="0" borderId="48" xfId="118" applyFont="1" applyBorder="1" applyAlignment="1">
      <alignment horizontal="center"/>
      <protection/>
    </xf>
    <xf numFmtId="200" fontId="38" fillId="0" borderId="49" xfId="0" applyNumberFormat="1" applyFont="1" applyFill="1" applyBorder="1" applyAlignment="1">
      <alignment horizontal="center" vertical="top"/>
    </xf>
    <xf numFmtId="200" fontId="38" fillId="0" borderId="73" xfId="0" applyNumberFormat="1" applyFont="1" applyFill="1" applyBorder="1" applyAlignment="1">
      <alignment horizontal="center" vertical="top"/>
    </xf>
    <xf numFmtId="2" fontId="42" fillId="0" borderId="73" xfId="118" applyNumberFormat="1" applyFont="1" applyBorder="1" applyAlignment="1">
      <alignment horizontal="center"/>
      <protection/>
    </xf>
    <xf numFmtId="0" fontId="42" fillId="0" borderId="74" xfId="118" applyFont="1" applyBorder="1" applyAlignment="1">
      <alignment horizontal="center" wrapText="1"/>
      <protection/>
    </xf>
    <xf numFmtId="0" fontId="42" fillId="0" borderId="21" xfId="118" applyFont="1" applyBorder="1" applyAlignment="1">
      <alignment horizontal="center" wrapText="1"/>
      <protection/>
    </xf>
    <xf numFmtId="2" fontId="42" fillId="0" borderId="21" xfId="118" applyNumberFormat="1" applyFont="1" applyBorder="1" applyAlignment="1">
      <alignment horizontal="center" wrapText="1"/>
      <protection/>
    </xf>
    <xf numFmtId="203" fontId="42" fillId="0" borderId="21" xfId="118" applyNumberFormat="1" applyFont="1" applyBorder="1" applyAlignment="1">
      <alignment horizontal="center" wrapText="1"/>
      <protection/>
    </xf>
    <xf numFmtId="0" fontId="42" fillId="0" borderId="18" xfId="118" applyFont="1" applyBorder="1" applyAlignment="1">
      <alignment horizontal="center" wrapText="1"/>
      <protection/>
    </xf>
    <xf numFmtId="0" fontId="45" fillId="0" borderId="74" xfId="118" applyFont="1" applyBorder="1" applyAlignment="1">
      <alignment horizontal="center" wrapText="1"/>
      <protection/>
    </xf>
    <xf numFmtId="0" fontId="45" fillId="0" borderId="66" xfId="118" applyFont="1" applyBorder="1" applyAlignment="1">
      <alignment horizontal="center" wrapText="1"/>
      <protection/>
    </xf>
    <xf numFmtId="0" fontId="45" fillId="0" borderId="45" xfId="118" applyFont="1" applyBorder="1" applyAlignment="1">
      <alignment horizontal="center" wrapText="1"/>
      <protection/>
    </xf>
    <xf numFmtId="0" fontId="38" fillId="0" borderId="75" xfId="118" applyFont="1" applyBorder="1" applyAlignment="1">
      <alignment horizontal="center" vertical="top" wrapText="1"/>
      <protection/>
    </xf>
    <xf numFmtId="0" fontId="95" fillId="0" borderId="68" xfId="0" applyFont="1" applyBorder="1" applyAlignment="1">
      <alignment vertical="center" wrapText="1"/>
    </xf>
    <xf numFmtId="0" fontId="68" fillId="54" borderId="43" xfId="0" applyFont="1" applyFill="1" applyBorder="1" applyAlignment="1">
      <alignment horizontal="center" vertical="center" wrapText="1"/>
    </xf>
    <xf numFmtId="0" fontId="38" fillId="54" borderId="43" xfId="0" applyFont="1" applyFill="1" applyBorder="1" applyAlignment="1">
      <alignment vertical="top" wrapText="1"/>
    </xf>
    <xf numFmtId="0" fontId="38" fillId="0" borderId="43" xfId="118" applyFont="1" applyBorder="1" applyAlignment="1">
      <alignment horizontal="center" vertical="top" wrapText="1"/>
      <protection/>
    </xf>
    <xf numFmtId="0" fontId="38" fillId="0" borderId="76" xfId="118" applyFont="1" applyBorder="1" applyAlignment="1">
      <alignment horizontal="center" vertical="top" wrapText="1"/>
      <protection/>
    </xf>
    <xf numFmtId="0" fontId="42" fillId="0" borderId="16" xfId="118" applyFont="1" applyBorder="1" applyAlignment="1">
      <alignment horizontal="center" wrapText="1"/>
      <protection/>
    </xf>
    <xf numFmtId="0" fontId="4" fillId="0" borderId="70" xfId="118" applyFont="1" applyBorder="1" applyAlignment="1">
      <alignment horizontal="center" wrapText="1"/>
      <protection/>
    </xf>
    <xf numFmtId="0" fontId="42" fillId="0" borderId="37" xfId="118" applyFont="1" applyBorder="1" applyAlignment="1">
      <alignment horizontal="center" wrapText="1"/>
      <protection/>
    </xf>
    <xf numFmtId="0" fontId="42" fillId="0" borderId="69" xfId="118" applyFont="1" applyBorder="1" applyAlignment="1">
      <alignment horizontal="center" vertical="center" wrapText="1"/>
      <protection/>
    </xf>
    <xf numFmtId="0" fontId="42" fillId="0" borderId="77" xfId="118" applyFont="1" applyBorder="1" applyAlignment="1">
      <alignment horizontal="center" wrapText="1"/>
      <protection/>
    </xf>
    <xf numFmtId="203" fontId="45" fillId="0" borderId="0" xfId="118" applyNumberFormat="1" applyFont="1" applyBorder="1" applyAlignment="1">
      <alignment horizontal="center" wrapText="1"/>
      <protection/>
    </xf>
    <xf numFmtId="203" fontId="45" fillId="0" borderId="18" xfId="118" applyNumberFormat="1" applyFont="1" applyBorder="1" applyAlignment="1">
      <alignment horizontal="center"/>
      <protection/>
    </xf>
    <xf numFmtId="0" fontId="41" fillId="0" borderId="16" xfId="118" applyFont="1" applyBorder="1">
      <alignment/>
      <protection/>
    </xf>
    <xf numFmtId="0" fontId="72" fillId="0" borderId="45" xfId="0" applyFont="1" applyFill="1" applyBorder="1" applyAlignment="1">
      <alignment horizontal="center" vertical="center" wrapText="1"/>
    </xf>
    <xf numFmtId="203" fontId="45" fillId="0" borderId="37" xfId="118" applyNumberFormat="1" applyFont="1" applyBorder="1" applyAlignment="1">
      <alignment horizontal="center" wrapText="1"/>
      <protection/>
    </xf>
    <xf numFmtId="203" fontId="45" fillId="0" borderId="34" xfId="118" applyNumberFormat="1" applyFont="1" applyBorder="1" applyAlignment="1">
      <alignment horizontal="center" wrapText="1"/>
      <protection/>
    </xf>
    <xf numFmtId="203" fontId="45" fillId="0" borderId="21" xfId="118" applyNumberFormat="1" applyFont="1" applyBorder="1" applyAlignment="1">
      <alignment horizontal="center" wrapText="1"/>
      <protection/>
    </xf>
    <xf numFmtId="0" fontId="0" fillId="0" borderId="16" xfId="0" applyFont="1" applyBorder="1" applyAlignment="1">
      <alignment/>
    </xf>
    <xf numFmtId="0" fontId="19" fillId="0" borderId="26" xfId="0" applyFont="1" applyBorder="1" applyAlignment="1">
      <alignment/>
    </xf>
    <xf numFmtId="0" fontId="38" fillId="0" borderId="26" xfId="0" applyFont="1" applyBorder="1" applyAlignment="1">
      <alignment/>
    </xf>
    <xf numFmtId="0" fontId="19" fillId="0" borderId="27" xfId="0" applyFont="1" applyBorder="1" applyAlignment="1">
      <alignment/>
    </xf>
    <xf numFmtId="49" fontId="38" fillId="0" borderId="21" xfId="0" applyNumberFormat="1" applyFont="1" applyFill="1" applyBorder="1" applyAlignment="1">
      <alignment horizontal="center" vertical="top"/>
    </xf>
    <xf numFmtId="49" fontId="38" fillId="0" borderId="55" xfId="0" applyNumberFormat="1" applyFont="1" applyFill="1" applyBorder="1" applyAlignment="1">
      <alignment horizontal="center" vertical="top"/>
    </xf>
    <xf numFmtId="49" fontId="38" fillId="0" borderId="55" xfId="0" applyNumberFormat="1" applyFont="1" applyFill="1" applyBorder="1" applyAlignment="1" applyProtection="1">
      <alignment horizontal="center" vertical="center" wrapText="1"/>
      <protection/>
    </xf>
    <xf numFmtId="49" fontId="20" fillId="0" borderId="60" xfId="0" applyNumberFormat="1" applyFont="1" applyFill="1" applyBorder="1" applyAlignment="1">
      <alignment horizontal="center" vertical="top"/>
    </xf>
    <xf numFmtId="49" fontId="38" fillId="0" borderId="25" xfId="0" applyNumberFormat="1" applyFont="1" applyFill="1" applyBorder="1" applyAlignment="1">
      <alignment horizontal="center" vertical="top"/>
    </xf>
    <xf numFmtId="49" fontId="38" fillId="0" borderId="26" xfId="0" applyNumberFormat="1" applyFont="1" applyFill="1" applyBorder="1" applyAlignment="1">
      <alignment horizontal="center" vertical="top"/>
    </xf>
    <xf numFmtId="49" fontId="38" fillId="0" borderId="23" xfId="0" applyNumberFormat="1" applyFont="1" applyFill="1" applyBorder="1" applyAlignment="1" applyProtection="1">
      <alignment horizontal="center" vertical="center" wrapText="1"/>
      <protection/>
    </xf>
    <xf numFmtId="49" fontId="38" fillId="0" borderId="78" xfId="0" applyNumberFormat="1" applyFont="1" applyFill="1" applyBorder="1" applyAlignment="1" applyProtection="1">
      <alignment horizontal="center" vertical="center" wrapText="1"/>
      <protection/>
    </xf>
    <xf numFmtId="0" fontId="0" fillId="0" borderId="27" xfId="0" applyBorder="1" applyAlignment="1">
      <alignment/>
    </xf>
    <xf numFmtId="0" fontId="38" fillId="53" borderId="14" xfId="0" applyFont="1" applyFill="1" applyBorder="1" applyAlignment="1">
      <alignment horizontal="center" vertical="center" wrapText="1"/>
    </xf>
    <xf numFmtId="0" fontId="38" fillId="53" borderId="34" xfId="0" applyFont="1" applyFill="1" applyBorder="1" applyAlignment="1">
      <alignment horizontal="left" vertical="top" wrapText="1"/>
    </xf>
    <xf numFmtId="0" fontId="38" fillId="0" borderId="14" xfId="0" applyFont="1" applyBorder="1" applyAlignment="1">
      <alignment vertical="center"/>
    </xf>
    <xf numFmtId="3" fontId="29" fillId="0" borderId="14" xfId="111" applyNumberFormat="1" applyFont="1" applyBorder="1" applyAlignment="1">
      <alignment horizontal="center" vertical="center"/>
      <protection/>
    </xf>
    <xf numFmtId="200" fontId="29" fillId="0" borderId="14" xfId="111" applyNumberFormat="1" applyFont="1" applyBorder="1" applyAlignment="1">
      <alignment horizontal="center" vertical="center"/>
      <protection/>
    </xf>
    <xf numFmtId="0" fontId="0" fillId="0" borderId="0" xfId="0" applyAlignment="1">
      <alignment/>
    </xf>
    <xf numFmtId="0" fontId="38" fillId="0" borderId="35" xfId="0" applyFont="1" applyBorder="1" applyAlignment="1">
      <alignment horizontal="center" vertical="center" wrapText="1"/>
    </xf>
    <xf numFmtId="49" fontId="38" fillId="0" borderId="2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8" fillId="0" borderId="0" xfId="0" applyNumberFormat="1" applyFont="1" applyFill="1" applyAlignment="1" applyProtection="1">
      <alignment horizontal="center" vertical="center" wrapText="1"/>
      <protection/>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29" fillId="0" borderId="0" xfId="0" applyFont="1" applyAlignment="1">
      <alignment horizontal="center"/>
    </xf>
    <xf numFmtId="0" fontId="69" fillId="0" borderId="0" xfId="0" applyFont="1" applyAlignment="1">
      <alignment horizontal="center"/>
    </xf>
    <xf numFmtId="0" fontId="69" fillId="0" borderId="0" xfId="0" applyFont="1" applyAlignment="1">
      <alignment/>
    </xf>
    <xf numFmtId="0" fontId="70"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70" fillId="0" borderId="26" xfId="0" applyFont="1" applyBorder="1" applyAlignment="1">
      <alignment horizontal="center" vertical="center" wrapText="1"/>
    </xf>
    <xf numFmtId="0" fontId="0" fillId="0" borderId="14" xfId="0" applyBorder="1" applyAlignment="1">
      <alignment horizontal="center" vertical="center" wrapText="1"/>
    </xf>
    <xf numFmtId="0" fontId="0" fillId="0" borderId="32" xfId="0" applyBorder="1" applyAlignment="1">
      <alignment horizontal="center" vertical="center" wrapText="1"/>
    </xf>
    <xf numFmtId="0" fontId="70" fillId="0" borderId="27"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70" fillId="0" borderId="14" xfId="0" applyFont="1" applyBorder="1" applyAlignment="1">
      <alignment horizontal="center" vertical="center" wrapText="1"/>
    </xf>
    <xf numFmtId="0" fontId="70" fillId="0" borderId="32" xfId="0" applyFont="1" applyBorder="1" applyAlignment="1">
      <alignment horizontal="center" vertical="center" wrapText="1"/>
    </xf>
    <xf numFmtId="0" fontId="38" fillId="0" borderId="15" xfId="0" applyNumberFormat="1" applyFont="1" applyFill="1" applyBorder="1" applyAlignment="1" applyProtection="1">
      <alignment horizontal="center" vertical="top" wrapText="1"/>
      <protection/>
    </xf>
    <xf numFmtId="0" fontId="38" fillId="0" borderId="15" xfId="0" applyFont="1" applyBorder="1" applyAlignment="1">
      <alignment horizontal="center" vertical="top" wrapText="1"/>
    </xf>
    <xf numFmtId="0" fontId="38" fillId="0" borderId="0" xfId="0" applyNumberFormat="1" applyFont="1" applyFill="1" applyBorder="1" applyAlignment="1" applyProtection="1">
      <alignment horizontal="center" vertical="top" wrapText="1"/>
      <protection/>
    </xf>
    <xf numFmtId="0" fontId="38" fillId="0" borderId="0" xfId="0" applyFont="1" applyAlignment="1">
      <alignment horizontal="center" vertical="top" wrapText="1"/>
    </xf>
    <xf numFmtId="0" fontId="38" fillId="0" borderId="0" xfId="0" applyNumberFormat="1" applyFont="1" applyFill="1" applyAlignment="1" applyProtection="1">
      <alignment horizontal="left" vertical="top"/>
      <protection/>
    </xf>
    <xf numFmtId="0" fontId="38" fillId="0" borderId="0" xfId="0" applyNumberFormat="1" applyFont="1" applyFill="1" applyAlignment="1" applyProtection="1">
      <alignment horizontal="center" vertical="center" wrapText="1"/>
      <protection/>
    </xf>
    <xf numFmtId="0" fontId="43" fillId="0" borderId="0" xfId="0" applyNumberFormat="1" applyFont="1" applyFill="1" applyBorder="1" applyAlignment="1" applyProtection="1">
      <alignment horizontal="center" vertical="top" wrapText="1"/>
      <protection/>
    </xf>
    <xf numFmtId="0" fontId="38"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39"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34" xfId="0" applyBorder="1" applyAlignment="1">
      <alignment horizontal="center" vertical="center" wrapText="1"/>
    </xf>
    <xf numFmtId="0" fontId="4" fillId="0" borderId="7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4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34" xfId="0" applyNumberFormat="1" applyFont="1" applyFill="1" applyBorder="1" applyAlignment="1" applyProtection="1">
      <alignment horizontal="center" vertical="center" wrapText="1"/>
      <protection/>
    </xf>
    <xf numFmtId="200" fontId="38" fillId="0" borderId="16" xfId="0" applyNumberFormat="1" applyFont="1" applyFill="1" applyBorder="1" applyAlignment="1">
      <alignment horizontal="center" vertical="top"/>
    </xf>
    <xf numFmtId="200" fontId="38" fillId="0" borderId="34" xfId="0" applyNumberFormat="1" applyFont="1" applyFill="1" applyBorder="1" applyAlignment="1">
      <alignment horizontal="center" vertical="top"/>
    </xf>
    <xf numFmtId="200" fontId="20" fillId="0" borderId="16"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49" fontId="38" fillId="0" borderId="16" xfId="0" applyNumberFormat="1" applyFont="1" applyFill="1" applyBorder="1" applyAlignment="1">
      <alignment horizontal="center" vertical="top"/>
    </xf>
    <xf numFmtId="49" fontId="38" fillId="0" borderId="34" xfId="0" applyNumberFormat="1" applyFont="1" applyFill="1" applyBorder="1" applyAlignment="1">
      <alignment horizontal="center" vertical="top"/>
    </xf>
    <xf numFmtId="0" fontId="42" fillId="0" borderId="0" xfId="0" applyNumberFormat="1" applyFont="1" applyFill="1" applyAlignment="1" applyProtection="1">
      <alignment horizontal="center" vertical="center" wrapText="1"/>
      <protection/>
    </xf>
    <xf numFmtId="49" fontId="45" fillId="0" borderId="0" xfId="0" applyNumberFormat="1" applyFont="1" applyFill="1" applyBorder="1" applyAlignment="1">
      <alignment horizontal="center" vertical="justify"/>
    </xf>
    <xf numFmtId="0" fontId="0" fillId="0" borderId="0" xfId="0" applyAlignment="1">
      <alignment/>
    </xf>
    <xf numFmtId="49" fontId="38" fillId="0" borderId="0" xfId="0" applyNumberFormat="1" applyFont="1" applyFill="1" applyBorder="1" applyAlignment="1">
      <alignment horizontal="center" vertical="justify"/>
    </xf>
    <xf numFmtId="0" fontId="0" fillId="0" borderId="16"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42" fillId="0" borderId="0" xfId="118" applyFont="1" applyAlignment="1">
      <alignment/>
      <protection/>
    </xf>
    <xf numFmtId="0" fontId="85" fillId="3" borderId="0" xfId="121" applyFont="1" applyBorder="1" applyAlignment="1">
      <alignment/>
    </xf>
    <xf numFmtId="0" fontId="65" fillId="0" borderId="79" xfId="118" applyFont="1" applyBorder="1" applyAlignment="1">
      <alignment horizontal="left" vertical="center" wrapText="1"/>
      <protection/>
    </xf>
    <xf numFmtId="0" fontId="65" fillId="0" borderId="74" xfId="118" applyFont="1" applyBorder="1" applyAlignment="1">
      <alignment horizontal="left" vertical="center" wrapText="1"/>
      <protection/>
    </xf>
    <xf numFmtId="0" fontId="0" fillId="0" borderId="80" xfId="0" applyBorder="1" applyAlignment="1">
      <alignment/>
    </xf>
    <xf numFmtId="0" fontId="0" fillId="0" borderId="81" xfId="0" applyBorder="1" applyAlignment="1">
      <alignment/>
    </xf>
    <xf numFmtId="0" fontId="45" fillId="0" borderId="16" xfId="118" applyFont="1" applyBorder="1" applyAlignment="1">
      <alignment horizontal="center" vertical="top" wrapText="1"/>
      <protection/>
    </xf>
    <xf numFmtId="0" fontId="45" fillId="0" borderId="34" xfId="0" applyFont="1" applyBorder="1" applyAlignment="1">
      <alignment horizontal="center" vertical="top" wrapText="1"/>
    </xf>
    <xf numFmtId="0" fontId="42" fillId="0" borderId="70" xfId="0" applyFont="1" applyBorder="1" applyAlignment="1">
      <alignment horizontal="center"/>
    </xf>
    <xf numFmtId="0" fontId="0" fillId="0" borderId="39" xfId="0" applyBorder="1" applyAlignment="1">
      <alignment horizontal="center"/>
    </xf>
    <xf numFmtId="0" fontId="45" fillId="0" borderId="70" xfId="0" applyFont="1" applyBorder="1" applyAlignment="1">
      <alignment horizontal="center" vertical="center" wrapText="1"/>
    </xf>
    <xf numFmtId="0" fontId="0" fillId="0" borderId="39" xfId="0" applyBorder="1" applyAlignment="1">
      <alignment horizontal="center" vertical="center" wrapText="1"/>
    </xf>
    <xf numFmtId="0" fontId="65" fillId="0" borderId="0" xfId="118" applyFont="1" applyBorder="1" applyAlignment="1">
      <alignment horizontal="center" vertical="center" wrapText="1"/>
      <protection/>
    </xf>
    <xf numFmtId="0" fontId="0" fillId="0" borderId="69" xfId="0" applyBorder="1" applyAlignment="1">
      <alignment horizontal="center"/>
    </xf>
    <xf numFmtId="0" fontId="40" fillId="0" borderId="76" xfId="0" applyFont="1" applyBorder="1" applyAlignment="1">
      <alignment horizontal="center" vertical="top" wrapText="1"/>
    </xf>
    <xf numFmtId="0" fontId="0" fillId="0" borderId="65" xfId="0" applyBorder="1" applyAlignment="1">
      <alignment horizontal="center" vertical="top" wrapText="1"/>
    </xf>
    <xf numFmtId="0" fontId="35" fillId="0" borderId="70" xfId="118" applyFont="1" applyBorder="1" applyAlignment="1">
      <alignment horizontal="center" vertical="top" wrapText="1"/>
      <protection/>
    </xf>
    <xf numFmtId="0" fontId="0" fillId="0" borderId="69" xfId="0" applyBorder="1" applyAlignment="1">
      <alignment horizontal="center" vertical="top" wrapText="1"/>
    </xf>
    <xf numFmtId="0" fontId="0" fillId="0" borderId="39" xfId="0" applyBorder="1" applyAlignment="1">
      <alignment horizontal="center" vertical="top" wrapText="1"/>
    </xf>
    <xf numFmtId="0" fontId="35" fillId="0" borderId="69" xfId="118" applyFont="1" applyBorder="1" applyAlignment="1">
      <alignment horizontal="center" vertical="top" wrapText="1"/>
      <protection/>
    </xf>
    <xf numFmtId="0" fontId="51" fillId="0" borderId="0" xfId="118" applyFont="1" applyAlignment="1">
      <alignment horizontal="left" wrapText="1"/>
      <protection/>
    </xf>
    <xf numFmtId="0" fontId="45" fillId="0" borderId="0" xfId="0" applyFont="1" applyAlignment="1">
      <alignment horizontal="left" wrapText="1"/>
    </xf>
    <xf numFmtId="0" fontId="45" fillId="0" borderId="71" xfId="118" applyFont="1" applyBorder="1" applyAlignment="1">
      <alignment horizontal="center"/>
      <protection/>
    </xf>
    <xf numFmtId="0" fontId="0" fillId="0" borderId="82" xfId="0" applyBorder="1" applyAlignment="1">
      <alignment/>
    </xf>
    <xf numFmtId="0" fontId="0" fillId="0" borderId="83" xfId="0" applyBorder="1" applyAlignment="1">
      <alignment/>
    </xf>
    <xf numFmtId="0" fontId="0" fillId="0" borderId="68" xfId="0" applyBorder="1" applyAlignment="1">
      <alignment/>
    </xf>
    <xf numFmtId="0" fontId="35" fillId="0" borderId="65" xfId="118" applyFont="1" applyBorder="1" applyAlignment="1">
      <alignment horizontal="center" vertical="top" wrapText="1"/>
      <protection/>
    </xf>
    <xf numFmtId="0" fontId="0" fillId="0" borderId="52" xfId="0" applyBorder="1" applyAlignment="1">
      <alignment horizontal="center" vertical="top" wrapText="1"/>
    </xf>
    <xf numFmtId="0" fontId="0" fillId="0" borderId="84" xfId="0" applyBorder="1" applyAlignment="1">
      <alignment horizontal="center" vertical="top" wrapText="1"/>
    </xf>
    <xf numFmtId="0" fontId="38" fillId="0" borderId="0" xfId="118" applyNumberFormat="1" applyFont="1" applyFill="1" applyAlignment="1" applyProtection="1">
      <alignment horizontal="left" vertical="center" wrapText="1"/>
      <protection/>
    </xf>
    <xf numFmtId="0" fontId="0" fillId="0" borderId="0" xfId="0" applyAlignment="1">
      <alignment horizontal="left"/>
    </xf>
    <xf numFmtId="0" fontId="38" fillId="0" borderId="0" xfId="118" applyNumberFormat="1" applyFont="1" applyFill="1" applyAlignment="1" applyProtection="1">
      <alignment horizontal="center" vertical="center" wrapText="1"/>
      <protection/>
    </xf>
    <xf numFmtId="0" fontId="42" fillId="0" borderId="69" xfId="0" applyFont="1" applyBorder="1" applyAlignment="1">
      <alignment horizontal="center"/>
    </xf>
    <xf numFmtId="0" fontId="65" fillId="0" borderId="43" xfId="118" applyFont="1" applyBorder="1" applyAlignment="1">
      <alignment horizontal="center" vertical="center" wrapText="1"/>
      <protection/>
    </xf>
    <xf numFmtId="0" fontId="0" fillId="0" borderId="66" xfId="0" applyBorder="1" applyAlignment="1">
      <alignment/>
    </xf>
    <xf numFmtId="0" fontId="0" fillId="0" borderId="44" xfId="0" applyBorder="1" applyAlignment="1">
      <alignment/>
    </xf>
    <xf numFmtId="0" fontId="45" fillId="0" borderId="72" xfId="118" applyFont="1" applyBorder="1" applyAlignment="1">
      <alignment horizontal="center" vertical="top" wrapText="1"/>
      <protection/>
    </xf>
    <xf numFmtId="0" fontId="45" fillId="0" borderId="41" xfId="0" applyFont="1" applyBorder="1" applyAlignment="1">
      <alignment horizontal="center" vertical="top" wrapText="1"/>
    </xf>
    <xf numFmtId="0" fontId="42" fillId="0" borderId="0" xfId="0" applyFont="1" applyAlignment="1">
      <alignment wrapText="1"/>
    </xf>
    <xf numFmtId="0" fontId="45" fillId="0" borderId="76" xfId="0" applyFont="1" applyBorder="1" applyAlignment="1">
      <alignment horizontal="center" vertical="center" wrapText="1"/>
    </xf>
    <xf numFmtId="0" fontId="0" fillId="0" borderId="65" xfId="0" applyBorder="1" applyAlignment="1">
      <alignment horizontal="center" wrapText="1"/>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35" xfId="118" applyFont="1" applyBorder="1" applyAlignment="1">
      <alignment horizontal="center" wrapText="1"/>
      <protection/>
    </xf>
    <xf numFmtId="0" fontId="19" fillId="0" borderId="37" xfId="0" applyFont="1" applyBorder="1" applyAlignment="1">
      <alignment horizontal="center"/>
    </xf>
    <xf numFmtId="0" fontId="45" fillId="0" borderId="43" xfId="0" applyFont="1" applyBorder="1" applyAlignment="1">
      <alignment horizontal="center" vertical="center" wrapText="1"/>
    </xf>
    <xf numFmtId="0" fontId="0" fillId="0" borderId="66" xfId="0" applyBorder="1" applyAlignment="1">
      <alignment horizontal="center" wrapText="1"/>
    </xf>
    <xf numFmtId="0" fontId="73" fillId="0" borderId="43" xfId="0" applyFont="1" applyFill="1" applyBorder="1" applyAlignment="1">
      <alignment horizontal="center" vertical="center" wrapText="1"/>
    </xf>
    <xf numFmtId="0" fontId="45" fillId="0" borderId="44" xfId="0" applyFont="1" applyBorder="1" applyAlignment="1">
      <alignment horizontal="center" wrapText="1"/>
    </xf>
    <xf numFmtId="0" fontId="0" fillId="0" borderId="0" xfId="0" applyAlignment="1">
      <alignment horizontal="center"/>
    </xf>
    <xf numFmtId="0" fontId="51" fillId="0" borderId="0" xfId="118" applyFont="1" applyAlignment="1">
      <alignment horizontal="center" wrapText="1"/>
      <protection/>
    </xf>
    <xf numFmtId="0" fontId="45" fillId="0" borderId="0" xfId="0" applyFont="1" applyAlignment="1">
      <alignment horizontal="center" wrapText="1"/>
    </xf>
    <xf numFmtId="0" fontId="45" fillId="0" borderId="69" xfId="0" applyFont="1" applyBorder="1" applyAlignment="1">
      <alignment horizontal="center" vertical="center" wrapText="1"/>
    </xf>
    <xf numFmtId="0" fontId="0" fillId="0" borderId="69" xfId="0" applyBorder="1" applyAlignment="1">
      <alignment horizontal="center" vertical="center" wrapText="1"/>
    </xf>
    <xf numFmtId="0" fontId="68" fillId="0" borderId="52" xfId="0" applyFont="1" applyFill="1" applyBorder="1" applyAlignment="1">
      <alignment horizontal="center" vertical="center" wrapText="1"/>
    </xf>
    <xf numFmtId="0" fontId="0" fillId="0" borderId="84" xfId="0" applyBorder="1" applyAlignment="1">
      <alignment horizontal="center" vertical="center" wrapText="1"/>
    </xf>
    <xf numFmtId="0" fontId="0" fillId="0" borderId="0" xfId="0" applyNumberFormat="1" applyFont="1" applyFill="1" applyAlignment="1" applyProtection="1">
      <alignment horizontal="center"/>
      <protection/>
    </xf>
    <xf numFmtId="0" fontId="20" fillId="0" borderId="16" xfId="0" applyFont="1" applyBorder="1" applyAlignment="1">
      <alignment horizontal="center" vertical="center" wrapText="1"/>
    </xf>
    <xf numFmtId="0" fontId="20" fillId="0" borderId="17" xfId="0" applyNumberFormat="1" applyFont="1" applyFill="1" applyBorder="1" applyAlignment="1" applyProtection="1">
      <alignment vertical="center" wrapText="1"/>
      <protection/>
    </xf>
    <xf numFmtId="0" fontId="0" fillId="0" borderId="49" xfId="0" applyBorder="1" applyAlignment="1">
      <alignment vertical="center" wrapText="1"/>
    </xf>
    <xf numFmtId="0" fontId="19" fillId="0" borderId="16" xfId="0" applyNumberFormat="1" applyFont="1" applyFill="1" applyBorder="1" applyAlignment="1" applyProtection="1">
      <alignment horizontal="center" vertical="center" wrapText="1"/>
      <protection/>
    </xf>
    <xf numFmtId="0" fontId="20" fillId="0" borderId="16" xfId="0" applyNumberFormat="1" applyFont="1" applyFill="1" applyBorder="1" applyAlignment="1" applyProtection="1">
      <alignment horizontal="center" vertical="center" wrapText="1"/>
      <protection/>
    </xf>
    <xf numFmtId="0" fontId="45"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0" fontId="28" fillId="0" borderId="0" xfId="0" applyFont="1" applyAlignment="1">
      <alignment horizontal="center" vertical="top" wrapText="1"/>
    </xf>
    <xf numFmtId="0" fontId="28" fillId="0" borderId="15" xfId="0" applyNumberFormat="1" applyFont="1" applyFill="1" applyBorder="1" applyAlignment="1" applyProtection="1">
      <alignment horizontal="center" vertical="top" wrapText="1"/>
      <protection/>
    </xf>
    <xf numFmtId="0" fontId="28" fillId="0" borderId="15" xfId="0" applyFont="1" applyBorder="1" applyAlignment="1">
      <alignment horizontal="center" vertical="top" wrapText="1"/>
    </xf>
    <xf numFmtId="49" fontId="20" fillId="0" borderId="70" xfId="0" applyNumberFormat="1" applyFont="1" applyFill="1" applyBorder="1" applyAlignment="1" applyProtection="1">
      <alignment horizontal="center" vertical="center" wrapText="1"/>
      <protection/>
    </xf>
    <xf numFmtId="0" fontId="0" fillId="0" borderId="69" xfId="0" applyBorder="1" applyAlignment="1">
      <alignment/>
    </xf>
    <xf numFmtId="0" fontId="0" fillId="0" borderId="58" xfId="0" applyBorder="1" applyAlignment="1">
      <alignment/>
    </xf>
    <xf numFmtId="0" fontId="0" fillId="0" borderId="21" xfId="0" applyBorder="1" applyAlignment="1">
      <alignment horizontal="center" vertical="center"/>
    </xf>
    <xf numFmtId="0" fontId="0" fillId="0" borderId="34" xfId="0" applyBorder="1" applyAlignment="1">
      <alignment horizontal="center" vertical="center"/>
    </xf>
    <xf numFmtId="49" fontId="38" fillId="0" borderId="56" xfId="0" applyNumberFormat="1" applyFont="1" applyFill="1"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49" fontId="38" fillId="0" borderId="16" xfId="0" applyNumberFormat="1" applyFont="1" applyFill="1" applyBorder="1" applyAlignment="1">
      <alignment horizontal="center" vertical="center"/>
    </xf>
    <xf numFmtId="0" fontId="1" fillId="54" borderId="14" xfId="0" applyFont="1" applyFill="1" applyBorder="1" applyAlignment="1">
      <alignment wrapText="1"/>
    </xf>
    <xf numFmtId="0" fontId="59" fillId="0" borderId="0" xfId="0" applyFont="1" applyAlignment="1">
      <alignment horizontal="center"/>
    </xf>
    <xf numFmtId="0" fontId="59" fillId="0" borderId="0" xfId="0" applyFont="1" applyAlignment="1">
      <alignment/>
    </xf>
    <xf numFmtId="0" fontId="22" fillId="0" borderId="0" xfId="0" applyFont="1" applyAlignment="1">
      <alignment/>
    </xf>
    <xf numFmtId="0" fontId="50" fillId="53" borderId="14" xfId="0" applyFont="1" applyFill="1" applyBorder="1" applyAlignment="1">
      <alignment/>
    </xf>
    <xf numFmtId="0" fontId="50" fillId="53" borderId="17" xfId="0" applyFont="1" applyFill="1" applyBorder="1" applyAlignment="1">
      <alignment/>
    </xf>
    <xf numFmtId="0" fontId="38" fillId="0" borderId="0" xfId="0" applyFont="1" applyAlignment="1">
      <alignment horizontal="center" vertical="center"/>
    </xf>
    <xf numFmtId="0" fontId="40" fillId="0" borderId="0" xfId="0" applyFont="1" applyAlignment="1">
      <alignment/>
    </xf>
    <xf numFmtId="0" fontId="50" fillId="0" borderId="0" xfId="0" applyFont="1" applyAlignment="1">
      <alignment horizontal="center" wrapText="1"/>
    </xf>
    <xf numFmtId="0" fontId="0" fillId="0" borderId="0" xfId="0" applyAlignment="1">
      <alignment horizontal="center" wrapText="1"/>
    </xf>
    <xf numFmtId="0" fontId="0" fillId="0" borderId="0" xfId="0" applyFont="1" applyBorder="1" applyAlignment="1">
      <alignment/>
    </xf>
    <xf numFmtId="0" fontId="0" fillId="0" borderId="0" xfId="0" applyBorder="1" applyAlignment="1">
      <alignment/>
    </xf>
    <xf numFmtId="0" fontId="0" fillId="0" borderId="76" xfId="0" applyBorder="1" applyAlignment="1">
      <alignment vertical="center" wrapText="1"/>
    </xf>
    <xf numFmtId="0" fontId="0" fillId="0" borderId="75" xfId="0" applyBorder="1" applyAlignment="1">
      <alignment vertical="center" wrapText="1"/>
    </xf>
    <xf numFmtId="0" fontId="0" fillId="0" borderId="65" xfId="0" applyBorder="1" applyAlignment="1">
      <alignment vertical="center" wrapText="1"/>
    </xf>
    <xf numFmtId="0" fontId="0" fillId="0" borderId="83" xfId="0" applyBorder="1" applyAlignment="1">
      <alignment vertical="center" wrapText="1"/>
    </xf>
    <xf numFmtId="0" fontId="0" fillId="0" borderId="0" xfId="0" applyBorder="1" applyAlignment="1">
      <alignment vertical="center" wrapText="1"/>
    </xf>
    <xf numFmtId="0" fontId="0" fillId="0" borderId="52" xfId="0" applyBorder="1" applyAlignment="1">
      <alignment vertical="center" wrapText="1"/>
    </xf>
    <xf numFmtId="49" fontId="50" fillId="0" borderId="28" xfId="0" applyNumberFormat="1" applyFont="1" applyBorder="1" applyAlignment="1">
      <alignment horizontal="center" wrapText="1"/>
    </xf>
    <xf numFmtId="0" fontId="50" fillId="53" borderId="57" xfId="0" applyFont="1" applyFill="1" applyBorder="1" applyAlignment="1">
      <alignment/>
    </xf>
    <xf numFmtId="0" fontId="50" fillId="53" borderId="30" xfId="0" applyFont="1" applyFill="1" applyBorder="1" applyAlignment="1">
      <alignment/>
    </xf>
    <xf numFmtId="0" fontId="42" fillId="0" borderId="0" xfId="0" applyNumberFormat="1" applyFont="1" applyFill="1" applyAlignment="1" applyProtection="1">
      <alignment/>
      <protection/>
    </xf>
    <xf numFmtId="0" fontId="29" fillId="0" borderId="0" xfId="0" applyFont="1" applyAlignment="1">
      <alignment horizontal="left"/>
    </xf>
    <xf numFmtId="0" fontId="42" fillId="0" borderId="0" xfId="0" applyFont="1" applyAlignment="1">
      <alignment horizontal="left"/>
    </xf>
    <xf numFmtId="49" fontId="80" fillId="0" borderId="0" xfId="0" applyNumberFormat="1" applyFont="1" applyFill="1" applyBorder="1" applyAlignment="1">
      <alignment horizontal="center" vertical="justify"/>
    </xf>
    <xf numFmtId="49" fontId="80" fillId="0" borderId="0" xfId="0" applyNumberFormat="1" applyFont="1" applyFill="1" applyBorder="1" applyAlignment="1">
      <alignment horizontal="center" vertical="top"/>
    </xf>
    <xf numFmtId="0" fontId="81" fillId="0" borderId="0" xfId="0" applyFont="1" applyFill="1" applyBorder="1" applyAlignment="1">
      <alignment vertical="top" wrapText="1"/>
    </xf>
    <xf numFmtId="3" fontId="27" fillId="0" borderId="0" xfId="0" applyNumberFormat="1" applyFont="1" applyFill="1" applyBorder="1" applyAlignment="1">
      <alignment horizontal="right" vertical="top"/>
    </xf>
    <xf numFmtId="1" fontId="27" fillId="0" borderId="0" xfId="0" applyNumberFormat="1" applyFont="1" applyFill="1" applyBorder="1" applyAlignment="1">
      <alignment horizontal="right" vertical="top"/>
    </xf>
    <xf numFmtId="1" fontId="80" fillId="0" borderId="0" xfId="0" applyNumberFormat="1" applyFont="1" applyFill="1" applyBorder="1" applyAlignment="1">
      <alignment horizontal="right" vertical="top"/>
    </xf>
    <xf numFmtId="0" fontId="80" fillId="0" borderId="0" xfId="0" applyFont="1" applyAlignment="1">
      <alignment/>
    </xf>
    <xf numFmtId="0" fontId="80" fillId="0" borderId="0" xfId="0" applyFont="1" applyFill="1" applyBorder="1" applyAlignment="1">
      <alignment horizontal="left" vertical="justify" wrapText="1"/>
    </xf>
    <xf numFmtId="0" fontId="80" fillId="0" borderId="0" xfId="118" applyFont="1" applyAlignment="1">
      <alignment/>
      <protection/>
    </xf>
    <xf numFmtId="0" fontId="82" fillId="53" borderId="14" xfId="0" applyFont="1" applyFill="1" applyBorder="1" applyAlignment="1">
      <alignment horizontal="left" vertical="top" wrapText="1"/>
    </xf>
    <xf numFmtId="0" fontId="82" fillId="0" borderId="14" xfId="0" applyFont="1" applyBorder="1" applyAlignment="1">
      <alignment horizontal="justify" vertical="top" wrapText="1"/>
    </xf>
    <xf numFmtId="0" fontId="83" fillId="0" borderId="36" xfId="0" applyFont="1" applyFill="1" applyBorder="1" applyAlignment="1">
      <alignment horizontal="center" vertical="top" wrapText="1"/>
    </xf>
    <xf numFmtId="0" fontId="82" fillId="0" borderId="36" xfId="0" applyFont="1" applyBorder="1" applyAlignment="1">
      <alignment/>
    </xf>
    <xf numFmtId="0" fontId="82" fillId="0" borderId="26" xfId="0" applyFont="1" applyFill="1" applyBorder="1" applyAlignment="1">
      <alignment horizontal="left" vertical="top" wrapText="1"/>
    </xf>
    <xf numFmtId="0" fontId="82" fillId="0" borderId="26" xfId="0" applyFont="1" applyBorder="1" applyAlignment="1">
      <alignment wrapText="1"/>
    </xf>
    <xf numFmtId="0" fontId="82" fillId="0" borderId="14" xfId="0" applyFont="1" applyBorder="1" applyAlignment="1">
      <alignment horizontal="left" vertical="top" wrapText="1"/>
    </xf>
    <xf numFmtId="0" fontId="82" fillId="0" borderId="16" xfId="0" applyFont="1" applyBorder="1" applyAlignment="1">
      <alignment horizontal="left" vertical="top" wrapText="1"/>
    </xf>
    <xf numFmtId="0" fontId="82" fillId="53" borderId="14" xfId="0" applyFont="1" applyFill="1" applyBorder="1" applyAlignment="1">
      <alignment horizontal="center" vertical="center" wrapText="1"/>
    </xf>
    <xf numFmtId="0" fontId="82" fillId="53" borderId="14" xfId="0" applyFont="1" applyFill="1" applyBorder="1" applyAlignment="1">
      <alignment horizontal="left" vertical="center" wrapText="1"/>
    </xf>
    <xf numFmtId="0" fontId="82" fillId="53" borderId="34" xfId="0" applyFont="1" applyFill="1" applyBorder="1" applyAlignment="1">
      <alignment horizontal="left" vertical="top" wrapText="1"/>
    </xf>
    <xf numFmtId="0" fontId="82" fillId="0" borderId="34" xfId="0" applyFont="1" applyBorder="1" applyAlignment="1">
      <alignment horizontal="justify" vertical="top" wrapText="1"/>
    </xf>
    <xf numFmtId="0" fontId="83" fillId="0" borderId="36" xfId="0" applyFont="1" applyFill="1" applyBorder="1" applyAlignment="1">
      <alignment horizontal="left" vertical="top" wrapText="1"/>
    </xf>
    <xf numFmtId="0" fontId="83" fillId="0" borderId="36" xfId="0" applyFont="1" applyBorder="1" applyAlignment="1">
      <alignment wrapText="1"/>
    </xf>
    <xf numFmtId="0" fontId="82" fillId="0" borderId="14" xfId="0" applyFont="1" applyFill="1" applyBorder="1" applyAlignment="1">
      <alignment vertical="top" wrapText="1"/>
    </xf>
    <xf numFmtId="0" fontId="82" fillId="0" borderId="26" xfId="0" applyFont="1" applyBorder="1" applyAlignment="1">
      <alignment horizontal="left" vertical="top" wrapText="1"/>
    </xf>
    <xf numFmtId="0" fontId="82" fillId="0" borderId="34" xfId="0" applyFont="1" applyBorder="1" applyAlignment="1">
      <alignment horizontal="left" vertical="top" wrapText="1"/>
    </xf>
    <xf numFmtId="0" fontId="82" fillId="0" borderId="14" xfId="0" applyFont="1" applyFill="1" applyBorder="1" applyAlignment="1">
      <alignment wrapText="1"/>
    </xf>
    <xf numFmtId="0" fontId="82" fillId="0" borderId="32" xfId="0" applyFont="1" applyBorder="1" applyAlignment="1">
      <alignment horizontal="left" vertical="top" wrapText="1"/>
    </xf>
    <xf numFmtId="0" fontId="82" fillId="0" borderId="14" xfId="0" applyFont="1" applyBorder="1" applyAlignment="1">
      <alignment wrapText="1"/>
    </xf>
    <xf numFmtId="0" fontId="82" fillId="0" borderId="16" xfId="0" applyFont="1" applyFill="1" applyBorder="1" applyAlignment="1">
      <alignment vertical="top" wrapText="1"/>
    </xf>
    <xf numFmtId="0" fontId="82" fillId="0" borderId="16" xfId="0" applyFont="1" applyBorder="1" applyAlignment="1">
      <alignment wrapText="1"/>
    </xf>
    <xf numFmtId="0" fontId="83" fillId="0" borderId="36" xfId="0" applyFont="1" applyFill="1" applyBorder="1" applyAlignment="1">
      <alignment horizontal="left" vertical="justify" wrapText="1"/>
    </xf>
    <xf numFmtId="0" fontId="83" fillId="0" borderId="36" xfId="0" applyFont="1" applyBorder="1" applyAlignment="1">
      <alignment/>
    </xf>
    <xf numFmtId="0" fontId="82" fillId="0" borderId="14" xfId="0" applyFont="1" applyFill="1" applyBorder="1" applyAlignment="1">
      <alignment horizontal="left" vertical="top" wrapText="1"/>
    </xf>
    <xf numFmtId="0" fontId="82" fillId="0" borderId="34" xfId="0" applyFont="1" applyBorder="1" applyAlignment="1">
      <alignment wrapText="1"/>
    </xf>
    <xf numFmtId="0" fontId="82" fillId="0" borderId="26" xfId="0" applyFont="1" applyFill="1" applyBorder="1" applyAlignment="1">
      <alignment vertical="top" wrapText="1"/>
    </xf>
    <xf numFmtId="0" fontId="82" fillId="0" borderId="34" xfId="0" applyFont="1" applyFill="1" applyBorder="1" applyAlignment="1">
      <alignment horizontal="left" vertical="top" wrapText="1"/>
    </xf>
    <xf numFmtId="0" fontId="82" fillId="0" borderId="21" xfId="0" applyFont="1" applyFill="1" applyBorder="1" applyAlignment="1">
      <alignment horizontal="left" vertical="top" wrapText="1"/>
    </xf>
    <xf numFmtId="0" fontId="82" fillId="0" borderId="16" xfId="0" applyFont="1" applyBorder="1" applyAlignment="1">
      <alignment horizontal="center" wrapText="1"/>
    </xf>
    <xf numFmtId="0" fontId="82" fillId="0" borderId="36" xfId="0" applyFont="1" applyBorder="1" applyAlignment="1">
      <alignment wrapText="1"/>
    </xf>
    <xf numFmtId="0" fontId="82" fillId="0" borderId="16" xfId="0" applyFont="1" applyFill="1" applyBorder="1" applyAlignment="1">
      <alignment horizontal="center" vertical="center" wrapText="1"/>
    </xf>
    <xf numFmtId="0" fontId="82" fillId="0" borderId="21" xfId="0" applyFont="1" applyBorder="1" applyAlignment="1">
      <alignment horizontal="center" vertical="center"/>
    </xf>
    <xf numFmtId="0" fontId="82" fillId="0" borderId="34" xfId="0" applyFont="1" applyBorder="1" applyAlignment="1">
      <alignment horizontal="center" vertical="center"/>
    </xf>
    <xf numFmtId="0" fontId="82" fillId="0" borderId="21" xfId="0" applyFont="1" applyBorder="1" applyAlignment="1">
      <alignment wrapText="1"/>
    </xf>
    <xf numFmtId="0" fontId="82" fillId="0" borderId="17" xfId="0" applyFont="1" applyFill="1" applyBorder="1" applyAlignment="1">
      <alignment vertical="top" wrapText="1"/>
    </xf>
    <xf numFmtId="0" fontId="82" fillId="0" borderId="14" xfId="118" applyFont="1" applyBorder="1" applyAlignment="1">
      <alignment horizontal="center" vertical="top" wrapText="1"/>
      <protection/>
    </xf>
    <xf numFmtId="0" fontId="82" fillId="0" borderId="16" xfId="0" applyFont="1" applyBorder="1" applyAlignment="1">
      <alignment/>
    </xf>
    <xf numFmtId="0" fontId="82" fillId="53" borderId="26" xfId="0" applyFont="1" applyFill="1" applyBorder="1" applyAlignment="1">
      <alignment horizontal="center" vertical="center" wrapText="1"/>
    </xf>
    <xf numFmtId="49" fontId="38" fillId="0" borderId="16" xfId="0" applyNumberFormat="1" applyFont="1" applyBorder="1" applyAlignment="1">
      <alignment horizontal="center"/>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ичайний 10" xfId="92"/>
    <cellStyle name="Звичайний 11" xfId="93"/>
    <cellStyle name="Звичайний 12" xfId="94"/>
    <cellStyle name="Звичайний 13" xfId="95"/>
    <cellStyle name="Звичайний 14" xfId="96"/>
    <cellStyle name="Звичайний 15" xfId="97"/>
    <cellStyle name="Звичайний 16" xfId="98"/>
    <cellStyle name="Звичайний 17" xfId="99"/>
    <cellStyle name="Звичайний 18" xfId="100"/>
    <cellStyle name="Звичайний 19" xfId="101"/>
    <cellStyle name="Звичайний 2" xfId="102"/>
    <cellStyle name="Звичайний 20" xfId="103"/>
    <cellStyle name="Звичайний 3" xfId="104"/>
    <cellStyle name="Звичайний 4" xfId="105"/>
    <cellStyle name="Звичайний 5" xfId="106"/>
    <cellStyle name="Звичайний 6" xfId="107"/>
    <cellStyle name="Звичайний 7" xfId="108"/>
    <cellStyle name="Звичайний 8" xfId="109"/>
    <cellStyle name="Звичайний 9" xfId="110"/>
    <cellStyle name="Звичайний_Додаток _ 3 зм_ни 4575" xfId="111"/>
    <cellStyle name="Итог" xfId="112"/>
    <cellStyle name="Контрольная ячейка" xfId="113"/>
    <cellStyle name="Название" xfId="114"/>
    <cellStyle name="Нейтральный" xfId="115"/>
    <cellStyle name="Обчислення" xfId="116"/>
    <cellStyle name="Обычный 2" xfId="117"/>
    <cellStyle name="Обычный_дод.4" xfId="118"/>
    <cellStyle name="Followed Hyperlink" xfId="119"/>
    <cellStyle name="Підсумок" xfId="120"/>
    <cellStyle name="Плохой" xfId="121"/>
    <cellStyle name="Поганий" xfId="122"/>
    <cellStyle name="Пояснение" xfId="123"/>
    <cellStyle name="Примечание" xfId="124"/>
    <cellStyle name="Примітка" xfId="125"/>
    <cellStyle name="Percent" xfId="126"/>
    <cellStyle name="Результат" xfId="127"/>
    <cellStyle name="Связанная ячейка" xfId="128"/>
    <cellStyle name="Середній" xfId="129"/>
    <cellStyle name="Стиль 1" xfId="130"/>
    <cellStyle name="Текст пояснення" xfId="131"/>
    <cellStyle name="Текст предупреждения" xfId="132"/>
    <cellStyle name="Comma" xfId="133"/>
    <cellStyle name="Comma [0]"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T67"/>
  <sheetViews>
    <sheetView showGridLines="0" showZeros="0" view="pageBreakPreview" zoomScaleNormal="75" zoomScaleSheetLayoutView="100" zoomScalePageLayoutView="0" workbookViewId="0" topLeftCell="A1">
      <selection activeCell="B63" sqref="B63"/>
    </sheetView>
  </sheetViews>
  <sheetFormatPr defaultColWidth="9.16015625" defaultRowHeight="12.75"/>
  <cols>
    <col min="1" max="1" width="9.16015625" style="4" customWidth="1"/>
    <col min="2" max="2" width="17.33203125" style="2" customWidth="1"/>
    <col min="3" max="3" width="50.5" style="2" customWidth="1"/>
    <col min="4" max="4" width="17.66015625" style="2" customWidth="1"/>
    <col min="5" max="5" width="20.16015625" style="2" customWidth="1"/>
    <col min="6" max="6" width="17" style="2" customWidth="1"/>
    <col min="7" max="7" width="17.5" style="2" customWidth="1"/>
    <col min="8" max="13" width="9.16015625" style="2" customWidth="1"/>
    <col min="14" max="245" width="9.16015625" style="4" customWidth="1"/>
    <col min="246" max="254" width="9.16015625" style="2" customWidth="1"/>
    <col min="255" max="16384" width="9.16015625" style="4" customWidth="1"/>
  </cols>
  <sheetData>
    <row r="1" spans="2:254" s="204" customFormat="1" ht="15">
      <c r="B1" s="203"/>
      <c r="C1" s="203"/>
      <c r="D1" s="203"/>
      <c r="E1" s="203"/>
      <c r="F1" s="203"/>
      <c r="G1" s="203"/>
      <c r="H1" s="203"/>
      <c r="I1" s="203"/>
      <c r="J1" s="203"/>
      <c r="K1" s="203"/>
      <c r="L1" s="203"/>
      <c r="M1" s="203"/>
      <c r="IL1" s="203"/>
      <c r="IM1" s="203"/>
      <c r="IN1" s="203"/>
      <c r="IO1" s="203"/>
      <c r="IP1" s="203"/>
      <c r="IQ1" s="203"/>
      <c r="IR1" s="203"/>
      <c r="IS1" s="203"/>
      <c r="IT1" s="203"/>
    </row>
    <row r="3" spans="4:14" ht="66.75" customHeight="1">
      <c r="D3" s="628" t="s">
        <v>767</v>
      </c>
      <c r="E3" s="628"/>
      <c r="F3" s="628"/>
      <c r="G3" s="628"/>
      <c r="N3" s="2"/>
    </row>
    <row r="4" spans="2:6" ht="31.5" customHeight="1">
      <c r="B4" s="629" t="s">
        <v>763</v>
      </c>
      <c r="C4" s="630"/>
      <c r="D4" s="630"/>
      <c r="E4" s="630"/>
      <c r="F4" s="630"/>
    </row>
    <row r="5" spans="2:6" ht="13.5" customHeight="1">
      <c r="B5" s="546">
        <v>13307200000</v>
      </c>
      <c r="C5" s="536"/>
      <c r="D5" s="536"/>
      <c r="E5" s="536"/>
      <c r="F5" s="536"/>
    </row>
    <row r="6" spans="2:7" ht="12.75" customHeight="1">
      <c r="B6" s="541" t="s">
        <v>707</v>
      </c>
      <c r="C6" s="11"/>
      <c r="D6" s="11"/>
      <c r="E6" s="11"/>
      <c r="F6" s="11"/>
      <c r="G6" s="11" t="s">
        <v>12</v>
      </c>
    </row>
    <row r="7" spans="2:7" ht="25.5" customHeight="1">
      <c r="B7" s="627" t="s">
        <v>2</v>
      </c>
      <c r="C7" s="627" t="s">
        <v>3</v>
      </c>
      <c r="D7" s="627" t="s">
        <v>7</v>
      </c>
      <c r="E7" s="627" t="s">
        <v>5</v>
      </c>
      <c r="F7" s="627" t="s">
        <v>6</v>
      </c>
      <c r="G7" s="627"/>
    </row>
    <row r="8" spans="2:7" ht="49.5" customHeight="1">
      <c r="B8" s="627"/>
      <c r="C8" s="627"/>
      <c r="D8" s="627"/>
      <c r="E8" s="627"/>
      <c r="F8" s="1" t="s">
        <v>7</v>
      </c>
      <c r="G8" s="6" t="s">
        <v>8</v>
      </c>
    </row>
    <row r="9" spans="2:254" s="384" customFormat="1" ht="31.5" customHeight="1" hidden="1">
      <c r="B9" s="181">
        <v>10000000</v>
      </c>
      <c r="C9" s="182" t="s">
        <v>618</v>
      </c>
      <c r="D9" s="393">
        <f>E9+F9</f>
        <v>0</v>
      </c>
      <c r="E9" s="394">
        <f>E10+E18</f>
        <v>0</v>
      </c>
      <c r="F9" s="382">
        <f>F10</f>
        <v>0</v>
      </c>
      <c r="G9" s="382">
        <f>G10</f>
        <v>0</v>
      </c>
      <c r="H9" s="383"/>
      <c r="I9" s="383"/>
      <c r="J9" s="383"/>
      <c r="K9" s="383"/>
      <c r="L9" s="383"/>
      <c r="M9" s="383"/>
      <c r="IL9" s="383"/>
      <c r="IM9" s="383"/>
      <c r="IN9" s="383"/>
      <c r="IO9" s="383"/>
      <c r="IP9" s="383"/>
      <c r="IQ9" s="383"/>
      <c r="IR9" s="383"/>
      <c r="IS9" s="383"/>
      <c r="IT9" s="383"/>
    </row>
    <row r="10" spans="2:254" s="10" customFormat="1" ht="30" hidden="1">
      <c r="B10" s="18">
        <v>11000000</v>
      </c>
      <c r="C10" s="19" t="s">
        <v>619</v>
      </c>
      <c r="D10" s="20">
        <f aca="true" t="shared" si="0" ref="D10:D60">E10+F10</f>
        <v>0</v>
      </c>
      <c r="E10" s="21">
        <f>E11+E16</f>
        <v>0</v>
      </c>
      <c r="F10" s="21">
        <f>F11+F16</f>
        <v>0</v>
      </c>
      <c r="G10" s="21">
        <f>G11+G16</f>
        <v>0</v>
      </c>
      <c r="H10" s="9"/>
      <c r="I10" s="9"/>
      <c r="J10" s="9"/>
      <c r="K10" s="9"/>
      <c r="L10" s="9"/>
      <c r="M10" s="9"/>
      <c r="IL10" s="9"/>
      <c r="IM10" s="9"/>
      <c r="IN10" s="9"/>
      <c r="IO10" s="9"/>
      <c r="IP10" s="9"/>
      <c r="IQ10" s="9"/>
      <c r="IR10" s="9"/>
      <c r="IS10" s="9"/>
      <c r="IT10" s="9"/>
    </row>
    <row r="11" spans="2:254" s="10" customFormat="1" ht="15" hidden="1">
      <c r="B11" s="12">
        <v>11010000</v>
      </c>
      <c r="C11" s="16" t="s">
        <v>620</v>
      </c>
      <c r="D11" s="22">
        <f t="shared" si="0"/>
        <v>0</v>
      </c>
      <c r="E11" s="17">
        <f>E12+E13+E14+E15</f>
        <v>0</v>
      </c>
      <c r="F11" s="17">
        <f>F12+F13+F14+F15</f>
        <v>0</v>
      </c>
      <c r="G11" s="17">
        <f>G12+G13+G14+G15</f>
        <v>0</v>
      </c>
      <c r="H11" s="9"/>
      <c r="I11" s="9"/>
      <c r="J11" s="9"/>
      <c r="K11" s="9"/>
      <c r="L11" s="9"/>
      <c r="M11" s="9"/>
      <c r="IL11" s="9"/>
      <c r="IM11" s="9"/>
      <c r="IN11" s="9"/>
      <c r="IO11" s="9"/>
      <c r="IP11" s="9"/>
      <c r="IQ11" s="9"/>
      <c r="IR11" s="9"/>
      <c r="IS11" s="9"/>
      <c r="IT11" s="9"/>
    </row>
    <row r="12" spans="2:254" s="10" customFormat="1" ht="45" hidden="1">
      <c r="B12" s="7">
        <v>11010100</v>
      </c>
      <c r="C12" s="8" t="s">
        <v>621</v>
      </c>
      <c r="D12" s="23">
        <f t="shared" si="0"/>
        <v>0</v>
      </c>
      <c r="E12" s="15"/>
      <c r="F12" s="15"/>
      <c r="G12" s="15"/>
      <c r="H12" s="9"/>
      <c r="I12" s="9"/>
      <c r="J12" s="9"/>
      <c r="K12" s="9"/>
      <c r="L12" s="9"/>
      <c r="M12" s="9"/>
      <c r="IL12" s="9"/>
      <c r="IM12" s="9"/>
      <c r="IN12" s="9"/>
      <c r="IO12" s="9"/>
      <c r="IP12" s="9"/>
      <c r="IQ12" s="9"/>
      <c r="IR12" s="9"/>
      <c r="IS12" s="9"/>
      <c r="IT12" s="9"/>
    </row>
    <row r="13" spans="2:254" s="10" customFormat="1" ht="75" hidden="1">
      <c r="B13" s="7">
        <v>11010200</v>
      </c>
      <c r="C13" s="8" t="s">
        <v>622</v>
      </c>
      <c r="D13" s="23">
        <f t="shared" si="0"/>
        <v>0</v>
      </c>
      <c r="E13" s="15"/>
      <c r="F13" s="15"/>
      <c r="G13" s="15"/>
      <c r="H13" s="9"/>
      <c r="I13" s="9"/>
      <c r="J13" s="9"/>
      <c r="K13" s="9"/>
      <c r="L13" s="9"/>
      <c r="M13" s="9"/>
      <c r="IL13" s="9"/>
      <c r="IM13" s="9"/>
      <c r="IN13" s="9"/>
      <c r="IO13" s="9"/>
      <c r="IP13" s="9"/>
      <c r="IQ13" s="9"/>
      <c r="IR13" s="9"/>
      <c r="IS13" s="9"/>
      <c r="IT13" s="9"/>
    </row>
    <row r="14" spans="2:254" s="10" customFormat="1" ht="45" hidden="1">
      <c r="B14" s="7">
        <v>11010400</v>
      </c>
      <c r="C14" s="8" t="s">
        <v>623</v>
      </c>
      <c r="D14" s="23">
        <f t="shared" si="0"/>
        <v>0</v>
      </c>
      <c r="E14" s="15"/>
      <c r="F14" s="15"/>
      <c r="G14" s="15"/>
      <c r="H14" s="9"/>
      <c r="I14" s="9"/>
      <c r="J14" s="9"/>
      <c r="K14" s="9"/>
      <c r="L14" s="9"/>
      <c r="M14" s="9"/>
      <c r="IL14" s="9"/>
      <c r="IM14" s="9"/>
      <c r="IN14" s="9"/>
      <c r="IO14" s="9"/>
      <c r="IP14" s="9"/>
      <c r="IQ14" s="9"/>
      <c r="IR14" s="9"/>
      <c r="IS14" s="9"/>
      <c r="IT14" s="9"/>
    </row>
    <row r="15" spans="2:254" s="10" customFormat="1" ht="45" hidden="1">
      <c r="B15" s="7">
        <v>11010500</v>
      </c>
      <c r="C15" s="8" t="s">
        <v>624</v>
      </c>
      <c r="D15" s="23">
        <f t="shared" si="0"/>
        <v>0</v>
      </c>
      <c r="E15" s="15"/>
      <c r="F15" s="15"/>
      <c r="G15" s="15"/>
      <c r="H15" s="9"/>
      <c r="I15" s="9"/>
      <c r="J15" s="9"/>
      <c r="K15" s="9"/>
      <c r="L15" s="9"/>
      <c r="M15" s="9"/>
      <c r="IL15" s="9"/>
      <c r="IM15" s="9"/>
      <c r="IN15" s="9"/>
      <c r="IO15" s="9"/>
      <c r="IP15" s="9"/>
      <c r="IQ15" s="9"/>
      <c r="IR15" s="9"/>
      <c r="IS15" s="9"/>
      <c r="IT15" s="9"/>
    </row>
    <row r="16" spans="2:7" s="9" customFormat="1" ht="15" hidden="1">
      <c r="B16" s="12">
        <v>11020000</v>
      </c>
      <c r="C16" s="16" t="s">
        <v>625</v>
      </c>
      <c r="D16" s="22">
        <f t="shared" si="0"/>
        <v>0</v>
      </c>
      <c r="E16" s="22">
        <f>E17</f>
        <v>0</v>
      </c>
      <c r="F16" s="22">
        <f>F17</f>
        <v>0</v>
      </c>
      <c r="G16" s="22">
        <f>G17</f>
        <v>0</v>
      </c>
    </row>
    <row r="17" spans="2:254" s="10" customFormat="1" ht="30" hidden="1">
      <c r="B17" s="7">
        <v>11020200</v>
      </c>
      <c r="C17" s="8" t="s">
        <v>626</v>
      </c>
      <c r="D17" s="23">
        <f t="shared" si="0"/>
        <v>0</v>
      </c>
      <c r="E17" s="15"/>
      <c r="F17" s="15"/>
      <c r="G17" s="15"/>
      <c r="H17" s="9"/>
      <c r="I17" s="9"/>
      <c r="J17" s="9"/>
      <c r="K17" s="9"/>
      <c r="L17" s="9"/>
      <c r="M17" s="9"/>
      <c r="IL17" s="9"/>
      <c r="IM17" s="9"/>
      <c r="IN17" s="9"/>
      <c r="IO17" s="9"/>
      <c r="IP17" s="9"/>
      <c r="IQ17" s="9"/>
      <c r="IR17" s="9"/>
      <c r="IS17" s="9"/>
      <c r="IT17" s="9"/>
    </row>
    <row r="18" spans="2:254" s="10" customFormat="1" ht="28.5" hidden="1">
      <c r="B18" s="12">
        <v>13000000</v>
      </c>
      <c r="C18" s="16" t="s">
        <v>659</v>
      </c>
      <c r="D18" s="22">
        <f>E18+F18</f>
        <v>0</v>
      </c>
      <c r="E18" s="17">
        <f>E19</f>
        <v>0</v>
      </c>
      <c r="F18" s="17"/>
      <c r="G18" s="15"/>
      <c r="H18" s="9"/>
      <c r="I18" s="9"/>
      <c r="J18" s="9"/>
      <c r="K18" s="9"/>
      <c r="L18" s="9"/>
      <c r="M18" s="9"/>
      <c r="IL18" s="9"/>
      <c r="IM18" s="9"/>
      <c r="IN18" s="9"/>
      <c r="IO18" s="9"/>
      <c r="IP18" s="9"/>
      <c r="IQ18" s="9"/>
      <c r="IR18" s="9"/>
      <c r="IS18" s="9"/>
      <c r="IT18" s="9"/>
    </row>
    <row r="19" spans="2:254" s="10" customFormat="1" ht="28.5" hidden="1">
      <c r="B19" s="12">
        <v>13010000</v>
      </c>
      <c r="C19" s="16" t="s">
        <v>660</v>
      </c>
      <c r="D19" s="22">
        <f>E19+F19</f>
        <v>0</v>
      </c>
      <c r="E19" s="17">
        <f>E20</f>
        <v>0</v>
      </c>
      <c r="F19" s="17"/>
      <c r="G19" s="15"/>
      <c r="H19" s="9"/>
      <c r="I19" s="9"/>
      <c r="J19" s="9"/>
      <c r="K19" s="9"/>
      <c r="L19" s="9"/>
      <c r="M19" s="9"/>
      <c r="IL19" s="9"/>
      <c r="IM19" s="9"/>
      <c r="IN19" s="9"/>
      <c r="IO19" s="9"/>
      <c r="IP19" s="9"/>
      <c r="IQ19" s="9"/>
      <c r="IR19" s="9"/>
      <c r="IS19" s="9"/>
      <c r="IT19" s="9"/>
    </row>
    <row r="20" spans="2:254" s="10" customFormat="1" ht="45" hidden="1">
      <c r="B20" s="7">
        <v>13010100</v>
      </c>
      <c r="C20" s="8" t="s">
        <v>661</v>
      </c>
      <c r="D20" s="23">
        <f>E20+F20</f>
        <v>0</v>
      </c>
      <c r="E20" s="15"/>
      <c r="F20" s="15"/>
      <c r="G20" s="15"/>
      <c r="H20" s="9"/>
      <c r="I20" s="9"/>
      <c r="J20" s="9"/>
      <c r="K20" s="9"/>
      <c r="L20" s="9"/>
      <c r="M20" s="9"/>
      <c r="IL20" s="9"/>
      <c r="IM20" s="9"/>
      <c r="IN20" s="9"/>
      <c r="IO20" s="9"/>
      <c r="IP20" s="9"/>
      <c r="IQ20" s="9"/>
      <c r="IR20" s="9"/>
      <c r="IS20" s="9"/>
      <c r="IT20" s="9"/>
    </row>
    <row r="21" spans="2:254" s="5" customFormat="1" ht="20.25" customHeight="1" hidden="1">
      <c r="B21" s="181">
        <v>20000000</v>
      </c>
      <c r="C21" s="182" t="s">
        <v>627</v>
      </c>
      <c r="D21" s="183">
        <f t="shared" si="0"/>
        <v>0</v>
      </c>
      <c r="E21" s="385">
        <f>E22+E27+E36+E39</f>
        <v>0</v>
      </c>
      <c r="F21" s="385">
        <f>F22+F27+F39</f>
        <v>0</v>
      </c>
      <c r="G21" s="385">
        <f>G22+G27+G39</f>
        <v>0</v>
      </c>
      <c r="H21" s="3"/>
      <c r="I21" s="3"/>
      <c r="J21" s="3"/>
      <c r="K21" s="3"/>
      <c r="L21" s="3"/>
      <c r="M21" s="3"/>
      <c r="IL21" s="3"/>
      <c r="IM21" s="3"/>
      <c r="IN21" s="3"/>
      <c r="IO21" s="3"/>
      <c r="IP21" s="3"/>
      <c r="IQ21" s="3"/>
      <c r="IR21" s="3"/>
      <c r="IS21" s="3"/>
      <c r="IT21" s="3"/>
    </row>
    <row r="22" spans="2:254" s="10" customFormat="1" ht="24" customHeight="1" hidden="1">
      <c r="B22" s="18">
        <v>21000000</v>
      </c>
      <c r="C22" s="19" t="s">
        <v>628</v>
      </c>
      <c r="D22" s="20">
        <f t="shared" si="0"/>
        <v>0</v>
      </c>
      <c r="E22" s="21">
        <f>E23+E25</f>
        <v>0</v>
      </c>
      <c r="F22" s="21">
        <f>F23+F25</f>
        <v>0</v>
      </c>
      <c r="G22" s="21">
        <f>G23+G25</f>
        <v>0</v>
      </c>
      <c r="H22" s="9"/>
      <c r="I22" s="9"/>
      <c r="J22" s="9"/>
      <c r="K22" s="9"/>
      <c r="L22" s="9"/>
      <c r="M22" s="9"/>
      <c r="IL22" s="9"/>
      <c r="IM22" s="9"/>
      <c r="IN22" s="9"/>
      <c r="IO22" s="9"/>
      <c r="IP22" s="9"/>
      <c r="IQ22" s="9"/>
      <c r="IR22" s="9"/>
      <c r="IS22" s="9"/>
      <c r="IT22" s="9"/>
    </row>
    <row r="23" spans="2:254" s="10" customFormat="1" ht="99.75" hidden="1">
      <c r="B23" s="12">
        <v>21010000</v>
      </c>
      <c r="C23" s="16" t="s">
        <v>629</v>
      </c>
      <c r="D23" s="22">
        <f t="shared" si="0"/>
        <v>0</v>
      </c>
      <c r="E23" s="17">
        <f>E24</f>
        <v>0</v>
      </c>
      <c r="F23" s="17">
        <f>F24</f>
        <v>0</v>
      </c>
      <c r="G23" s="17">
        <f>G24</f>
        <v>0</v>
      </c>
      <c r="H23" s="9"/>
      <c r="I23" s="9"/>
      <c r="J23" s="9"/>
      <c r="K23" s="9"/>
      <c r="L23" s="9"/>
      <c r="M23" s="9"/>
      <c r="IL23" s="9"/>
      <c r="IM23" s="9"/>
      <c r="IN23" s="9"/>
      <c r="IO23" s="9"/>
      <c r="IP23" s="9"/>
      <c r="IQ23" s="9"/>
      <c r="IR23" s="9"/>
      <c r="IS23" s="9"/>
      <c r="IT23" s="9"/>
    </row>
    <row r="24" spans="2:254" s="10" customFormat="1" ht="45" hidden="1">
      <c r="B24" s="7">
        <v>21010300</v>
      </c>
      <c r="C24" s="8" t="s">
        <v>630</v>
      </c>
      <c r="D24" s="23">
        <f t="shared" si="0"/>
        <v>0</v>
      </c>
      <c r="E24" s="15"/>
      <c r="F24" s="15"/>
      <c r="G24" s="15"/>
      <c r="H24" s="9"/>
      <c r="I24" s="9"/>
      <c r="J24" s="9"/>
      <c r="K24" s="9"/>
      <c r="L24" s="9"/>
      <c r="M24" s="9"/>
      <c r="IL24" s="9"/>
      <c r="IM24" s="9"/>
      <c r="IN24" s="9"/>
      <c r="IO24" s="9"/>
      <c r="IP24" s="9"/>
      <c r="IQ24" s="9"/>
      <c r="IR24" s="9"/>
      <c r="IS24" s="9"/>
      <c r="IT24" s="9"/>
    </row>
    <row r="25" spans="2:254" s="10" customFormat="1" ht="15" hidden="1">
      <c r="B25" s="12">
        <v>21080000</v>
      </c>
      <c r="C25" s="16" t="s">
        <v>631</v>
      </c>
      <c r="D25" s="22">
        <f t="shared" si="0"/>
        <v>0</v>
      </c>
      <c r="E25" s="17">
        <f>E26</f>
        <v>0</v>
      </c>
      <c r="F25" s="17">
        <f>F26</f>
        <v>0</v>
      </c>
      <c r="G25" s="17">
        <f>G26</f>
        <v>0</v>
      </c>
      <c r="H25" s="9"/>
      <c r="I25" s="9"/>
      <c r="J25" s="9"/>
      <c r="K25" s="9"/>
      <c r="L25" s="9"/>
      <c r="M25" s="9"/>
      <c r="IL25" s="9"/>
      <c r="IM25" s="9"/>
      <c r="IN25" s="9"/>
      <c r="IO25" s="9"/>
      <c r="IP25" s="9"/>
      <c r="IQ25" s="9"/>
      <c r="IR25" s="9"/>
      <c r="IS25" s="9"/>
      <c r="IT25" s="9"/>
    </row>
    <row r="26" spans="2:254" s="10" customFormat="1" ht="15" hidden="1">
      <c r="B26" s="7">
        <v>21080500</v>
      </c>
      <c r="C26" s="8" t="s">
        <v>632</v>
      </c>
      <c r="D26" s="23">
        <f t="shared" si="0"/>
        <v>0</v>
      </c>
      <c r="E26" s="15"/>
      <c r="F26" s="15"/>
      <c r="G26" s="15"/>
      <c r="H26" s="9"/>
      <c r="I26" s="9"/>
      <c r="J26" s="9"/>
      <c r="K26" s="9"/>
      <c r="L26" s="9"/>
      <c r="M26" s="9"/>
      <c r="IL26" s="9"/>
      <c r="IM26" s="9"/>
      <c r="IN26" s="9"/>
      <c r="IO26" s="9"/>
      <c r="IP26" s="9"/>
      <c r="IQ26" s="9"/>
      <c r="IR26" s="9"/>
      <c r="IS26" s="9"/>
      <c r="IT26" s="9"/>
    </row>
    <row r="27" spans="2:254" s="10" customFormat="1" ht="29.25" customHeight="1" hidden="1">
      <c r="B27" s="18">
        <v>22000000</v>
      </c>
      <c r="C27" s="19" t="s">
        <v>633</v>
      </c>
      <c r="D27" s="20">
        <f t="shared" si="0"/>
        <v>0</v>
      </c>
      <c r="E27" s="21">
        <f>E28+E33+E35</f>
        <v>0</v>
      </c>
      <c r="F27" s="21">
        <f>F33+F35</f>
        <v>0</v>
      </c>
      <c r="G27" s="21">
        <f>G33+G35</f>
        <v>0</v>
      </c>
      <c r="H27" s="9"/>
      <c r="I27" s="9"/>
      <c r="J27" s="9"/>
      <c r="K27" s="9"/>
      <c r="L27" s="9"/>
      <c r="M27" s="9"/>
      <c r="IL27" s="9"/>
      <c r="IM27" s="9"/>
      <c r="IN27" s="9"/>
      <c r="IO27" s="9"/>
      <c r="IP27" s="9"/>
      <c r="IQ27" s="9"/>
      <c r="IR27" s="9"/>
      <c r="IS27" s="9"/>
      <c r="IT27" s="9"/>
    </row>
    <row r="28" spans="2:254" s="10" customFormat="1" ht="29.25" customHeight="1" hidden="1">
      <c r="B28" s="12">
        <v>22010000</v>
      </c>
      <c r="C28" s="16" t="s">
        <v>634</v>
      </c>
      <c r="D28" s="22">
        <f t="shared" si="0"/>
        <v>0</v>
      </c>
      <c r="E28" s="21">
        <f>E29+E30+E31+E32</f>
        <v>0</v>
      </c>
      <c r="F28" s="21"/>
      <c r="G28" s="21"/>
      <c r="H28" s="9"/>
      <c r="I28" s="9"/>
      <c r="J28" s="9"/>
      <c r="K28" s="9"/>
      <c r="L28" s="9"/>
      <c r="M28" s="9"/>
      <c r="IL28" s="9"/>
      <c r="IM28" s="9"/>
      <c r="IN28" s="9"/>
      <c r="IO28" s="9"/>
      <c r="IP28" s="9"/>
      <c r="IQ28" s="9"/>
      <c r="IR28" s="9"/>
      <c r="IS28" s="9"/>
      <c r="IT28" s="9"/>
    </row>
    <row r="29" spans="2:254" s="10" customFormat="1" ht="45" hidden="1">
      <c r="B29" s="7">
        <v>22010300</v>
      </c>
      <c r="C29" s="8" t="s">
        <v>635</v>
      </c>
      <c r="D29" s="23">
        <f t="shared" si="0"/>
        <v>0</v>
      </c>
      <c r="E29" s="15"/>
      <c r="F29" s="15"/>
      <c r="G29" s="15"/>
      <c r="H29" s="9"/>
      <c r="I29" s="9"/>
      <c r="J29" s="9"/>
      <c r="K29" s="9"/>
      <c r="L29" s="9"/>
      <c r="M29" s="9"/>
      <c r="IL29" s="9"/>
      <c r="IM29" s="9"/>
      <c r="IN29" s="9"/>
      <c r="IO29" s="9"/>
      <c r="IP29" s="9"/>
      <c r="IQ29" s="9"/>
      <c r="IR29" s="9"/>
      <c r="IS29" s="9"/>
      <c r="IT29" s="9"/>
    </row>
    <row r="30" spans="2:254" s="10" customFormat="1" ht="15" hidden="1">
      <c r="B30" s="7">
        <v>22012500</v>
      </c>
      <c r="C30" s="8" t="s">
        <v>636</v>
      </c>
      <c r="D30" s="23">
        <f t="shared" si="0"/>
        <v>0</v>
      </c>
      <c r="E30" s="15"/>
      <c r="F30" s="15"/>
      <c r="G30" s="15"/>
      <c r="H30" s="9"/>
      <c r="I30" s="9"/>
      <c r="J30" s="9"/>
      <c r="K30" s="9"/>
      <c r="L30" s="9"/>
      <c r="M30" s="9"/>
      <c r="IL30" s="9"/>
      <c r="IM30" s="9"/>
      <c r="IN30" s="9"/>
      <c r="IO30" s="9"/>
      <c r="IP30" s="9"/>
      <c r="IQ30" s="9"/>
      <c r="IR30" s="9"/>
      <c r="IS30" s="9"/>
      <c r="IT30" s="9"/>
    </row>
    <row r="31" spans="2:254" s="10" customFormat="1" ht="30" hidden="1">
      <c r="B31" s="7">
        <v>22012600</v>
      </c>
      <c r="C31" s="8" t="s">
        <v>637</v>
      </c>
      <c r="D31" s="23">
        <f t="shared" si="0"/>
        <v>0</v>
      </c>
      <c r="E31" s="15"/>
      <c r="F31" s="15"/>
      <c r="G31" s="15"/>
      <c r="H31" s="9"/>
      <c r="I31" s="9"/>
      <c r="J31" s="9"/>
      <c r="K31" s="9"/>
      <c r="L31" s="9"/>
      <c r="M31" s="9"/>
      <c r="IL31" s="9"/>
      <c r="IM31" s="9"/>
      <c r="IN31" s="9"/>
      <c r="IO31" s="9"/>
      <c r="IP31" s="9"/>
      <c r="IQ31" s="9"/>
      <c r="IR31" s="9"/>
      <c r="IS31" s="9"/>
      <c r="IT31" s="9"/>
    </row>
    <row r="32" spans="2:254" s="10" customFormat="1" ht="96" customHeight="1" hidden="1">
      <c r="B32" s="7">
        <v>22012900</v>
      </c>
      <c r="C32" s="8" t="s">
        <v>638</v>
      </c>
      <c r="D32" s="23">
        <f t="shared" si="0"/>
        <v>0</v>
      </c>
      <c r="E32" s="15"/>
      <c r="F32" s="15"/>
      <c r="G32" s="15"/>
      <c r="H32" s="9"/>
      <c r="I32" s="9"/>
      <c r="J32" s="9"/>
      <c r="K32" s="9"/>
      <c r="L32" s="9"/>
      <c r="M32" s="9"/>
      <c r="IL32" s="9"/>
      <c r="IM32" s="9"/>
      <c r="IN32" s="9"/>
      <c r="IO32" s="9"/>
      <c r="IP32" s="9"/>
      <c r="IQ32" s="9"/>
      <c r="IR32" s="9"/>
      <c r="IS32" s="9"/>
      <c r="IT32" s="9"/>
    </row>
    <row r="33" spans="2:254" s="10" customFormat="1" ht="42.75" hidden="1">
      <c r="B33" s="12">
        <v>22080000</v>
      </c>
      <c r="C33" s="16" t="s">
        <v>639</v>
      </c>
      <c r="D33" s="22">
        <f t="shared" si="0"/>
        <v>0</v>
      </c>
      <c r="E33" s="17">
        <f>E34</f>
        <v>0</v>
      </c>
      <c r="F33" s="17">
        <f>F34</f>
        <v>0</v>
      </c>
      <c r="G33" s="17">
        <f>G34</f>
        <v>0</v>
      </c>
      <c r="H33" s="9"/>
      <c r="I33" s="9"/>
      <c r="J33" s="9"/>
      <c r="K33" s="9"/>
      <c r="L33" s="9"/>
      <c r="M33" s="9"/>
      <c r="IL33" s="9"/>
      <c r="IM33" s="9"/>
      <c r="IN33" s="9"/>
      <c r="IO33" s="9"/>
      <c r="IP33" s="9"/>
      <c r="IQ33" s="9"/>
      <c r="IR33" s="9"/>
      <c r="IS33" s="9"/>
      <c r="IT33" s="9"/>
    </row>
    <row r="34" spans="2:254" s="10" customFormat="1" ht="45" hidden="1">
      <c r="B34" s="7">
        <v>22080400</v>
      </c>
      <c r="C34" s="8" t="s">
        <v>640</v>
      </c>
      <c r="D34" s="23">
        <f t="shared" si="0"/>
        <v>0</v>
      </c>
      <c r="E34" s="15"/>
      <c r="F34" s="15"/>
      <c r="G34" s="15"/>
      <c r="H34" s="9"/>
      <c r="I34" s="9"/>
      <c r="J34" s="9"/>
      <c r="K34" s="9"/>
      <c r="L34" s="9"/>
      <c r="M34" s="9"/>
      <c r="IL34" s="9"/>
      <c r="IM34" s="9"/>
      <c r="IN34" s="9"/>
      <c r="IO34" s="9"/>
      <c r="IP34" s="9"/>
      <c r="IQ34" s="9"/>
      <c r="IR34" s="9"/>
      <c r="IS34" s="9"/>
      <c r="IT34" s="9"/>
    </row>
    <row r="35" spans="2:254" s="10" customFormat="1" ht="87.75" customHeight="1" hidden="1">
      <c r="B35" s="386">
        <v>22130000</v>
      </c>
      <c r="C35" s="387" t="s">
        <v>641</v>
      </c>
      <c r="D35" s="23">
        <f t="shared" si="0"/>
        <v>0</v>
      </c>
      <c r="E35" s="15"/>
      <c r="F35" s="15"/>
      <c r="G35" s="15"/>
      <c r="H35" s="9"/>
      <c r="I35" s="9"/>
      <c r="J35" s="9"/>
      <c r="K35" s="9"/>
      <c r="L35" s="9"/>
      <c r="M35" s="9"/>
      <c r="IL35" s="9"/>
      <c r="IM35" s="9"/>
      <c r="IN35" s="9"/>
      <c r="IO35" s="9"/>
      <c r="IP35" s="9"/>
      <c r="IQ35" s="9"/>
      <c r="IR35" s="9"/>
      <c r="IS35" s="9"/>
      <c r="IT35" s="9"/>
    </row>
    <row r="36" spans="2:254" s="10" customFormat="1" ht="29.25" customHeight="1" hidden="1">
      <c r="B36" s="386">
        <v>24000000</v>
      </c>
      <c r="C36" s="387" t="s">
        <v>662</v>
      </c>
      <c r="D36" s="23">
        <f>E36+F36</f>
        <v>0</v>
      </c>
      <c r="E36" s="15">
        <f>E37</f>
        <v>0</v>
      </c>
      <c r="F36" s="15"/>
      <c r="G36" s="15"/>
      <c r="H36" s="9"/>
      <c r="I36" s="9"/>
      <c r="J36" s="9"/>
      <c r="K36" s="9"/>
      <c r="L36" s="9"/>
      <c r="M36" s="9"/>
      <c r="IL36" s="9"/>
      <c r="IM36" s="9"/>
      <c r="IN36" s="9"/>
      <c r="IO36" s="9"/>
      <c r="IP36" s="9"/>
      <c r="IQ36" s="9"/>
      <c r="IR36" s="9"/>
      <c r="IS36" s="9"/>
      <c r="IT36" s="9"/>
    </row>
    <row r="37" spans="2:254" s="10" customFormat="1" ht="18" customHeight="1" hidden="1">
      <c r="B37" s="386">
        <v>24060000</v>
      </c>
      <c r="C37" s="387" t="s">
        <v>663</v>
      </c>
      <c r="D37" s="23">
        <f>E37+F37</f>
        <v>0</v>
      </c>
      <c r="E37" s="15">
        <f>E38</f>
        <v>0</v>
      </c>
      <c r="F37" s="15"/>
      <c r="G37" s="15"/>
      <c r="H37" s="9"/>
      <c r="I37" s="9"/>
      <c r="J37" s="9"/>
      <c r="K37" s="9"/>
      <c r="L37" s="9"/>
      <c r="M37" s="9"/>
      <c r="IL37" s="9"/>
      <c r="IM37" s="9"/>
      <c r="IN37" s="9"/>
      <c r="IO37" s="9"/>
      <c r="IP37" s="9"/>
      <c r="IQ37" s="9"/>
      <c r="IR37" s="9"/>
      <c r="IS37" s="9"/>
      <c r="IT37" s="9"/>
    </row>
    <row r="38" spans="2:254" s="10" customFormat="1" ht="25.5" customHeight="1" hidden="1">
      <c r="B38" s="395">
        <v>24060300</v>
      </c>
      <c r="C38" s="396" t="s">
        <v>663</v>
      </c>
      <c r="D38" s="23">
        <f>E38+F38</f>
        <v>0</v>
      </c>
      <c r="E38" s="15"/>
      <c r="F38" s="15"/>
      <c r="G38" s="15"/>
      <c r="H38" s="9"/>
      <c r="I38" s="9"/>
      <c r="J38" s="9"/>
      <c r="K38" s="9"/>
      <c r="L38" s="9"/>
      <c r="M38" s="9"/>
      <c r="IL38" s="9"/>
      <c r="IM38" s="9"/>
      <c r="IN38" s="9"/>
      <c r="IO38" s="9"/>
      <c r="IP38" s="9"/>
      <c r="IQ38" s="9"/>
      <c r="IR38" s="9"/>
      <c r="IS38" s="9"/>
      <c r="IT38" s="9"/>
    </row>
    <row r="39" spans="2:254" s="10" customFormat="1" ht="15" hidden="1">
      <c r="B39" s="18">
        <v>25000000</v>
      </c>
      <c r="C39" s="19" t="s">
        <v>642</v>
      </c>
      <c r="D39" s="20">
        <f t="shared" si="0"/>
        <v>0</v>
      </c>
      <c r="E39" s="20"/>
      <c r="F39" s="20">
        <f>F40+F45</f>
        <v>0</v>
      </c>
      <c r="G39" s="20"/>
      <c r="H39" s="9"/>
      <c r="I39" s="9"/>
      <c r="J39" s="9"/>
      <c r="K39" s="9"/>
      <c r="L39" s="9"/>
      <c r="M39" s="9"/>
      <c r="IL39" s="9"/>
      <c r="IM39" s="9"/>
      <c r="IN39" s="9"/>
      <c r="IO39" s="9"/>
      <c r="IP39" s="9"/>
      <c r="IQ39" s="9"/>
      <c r="IR39" s="9"/>
      <c r="IS39" s="9"/>
      <c r="IT39" s="9"/>
    </row>
    <row r="40" spans="2:254" s="10" customFormat="1" ht="43.5" customHeight="1" hidden="1">
      <c r="B40" s="12">
        <v>25010000</v>
      </c>
      <c r="C40" s="16" t="s">
        <v>643</v>
      </c>
      <c r="D40" s="22">
        <f t="shared" si="0"/>
        <v>0</v>
      </c>
      <c r="E40" s="22"/>
      <c r="F40" s="22">
        <f>F41+F42+F43+F44</f>
        <v>0</v>
      </c>
      <c r="G40" s="22"/>
      <c r="H40" s="9"/>
      <c r="I40" s="9"/>
      <c r="J40" s="9"/>
      <c r="K40" s="9"/>
      <c r="L40" s="9"/>
      <c r="M40" s="9"/>
      <c r="IL40" s="9"/>
      <c r="IM40" s="9"/>
      <c r="IN40" s="9"/>
      <c r="IO40" s="9"/>
      <c r="IP40" s="9"/>
      <c r="IQ40" s="9"/>
      <c r="IR40" s="9"/>
      <c r="IS40" s="9"/>
      <c r="IT40" s="9"/>
    </row>
    <row r="41" spans="2:254" s="10" customFormat="1" ht="30" hidden="1">
      <c r="B41" s="7">
        <v>25010100</v>
      </c>
      <c r="C41" s="8" t="s">
        <v>644</v>
      </c>
      <c r="D41" s="23">
        <f t="shared" si="0"/>
        <v>0</v>
      </c>
      <c r="E41" s="23"/>
      <c r="F41" s="23"/>
      <c r="G41" s="23"/>
      <c r="H41" s="9"/>
      <c r="I41" s="9"/>
      <c r="J41" s="9"/>
      <c r="K41" s="9"/>
      <c r="L41" s="9"/>
      <c r="M41" s="9"/>
      <c r="IL41" s="9"/>
      <c r="IM41" s="9"/>
      <c r="IN41" s="9"/>
      <c r="IO41" s="9"/>
      <c r="IP41" s="9"/>
      <c r="IQ41" s="9"/>
      <c r="IR41" s="9"/>
      <c r="IS41" s="9"/>
      <c r="IT41" s="9"/>
    </row>
    <row r="42" spans="2:254" s="10" customFormat="1" ht="33.75" customHeight="1" hidden="1">
      <c r="B42" s="7">
        <v>25010200</v>
      </c>
      <c r="C42" s="8" t="s">
        <v>645</v>
      </c>
      <c r="D42" s="23">
        <f t="shared" si="0"/>
        <v>0</v>
      </c>
      <c r="E42" s="23"/>
      <c r="F42" s="23"/>
      <c r="G42" s="23"/>
      <c r="H42" s="9"/>
      <c r="I42" s="9"/>
      <c r="J42" s="9"/>
      <c r="K42" s="9"/>
      <c r="L42" s="9"/>
      <c r="M42" s="9"/>
      <c r="IL42" s="9"/>
      <c r="IM42" s="9"/>
      <c r="IN42" s="9"/>
      <c r="IO42" s="9"/>
      <c r="IP42" s="9"/>
      <c r="IQ42" s="9"/>
      <c r="IR42" s="9"/>
      <c r="IS42" s="9"/>
      <c r="IT42" s="9"/>
    </row>
    <row r="43" spans="2:254" s="10" customFormat="1" ht="14.25" customHeight="1" hidden="1">
      <c r="B43" s="7">
        <v>25010300</v>
      </c>
      <c r="C43" s="8" t="s">
        <v>646</v>
      </c>
      <c r="D43" s="23">
        <f t="shared" si="0"/>
        <v>0</v>
      </c>
      <c r="E43" s="23"/>
      <c r="F43" s="23"/>
      <c r="G43" s="23"/>
      <c r="H43" s="9"/>
      <c r="I43" s="9"/>
      <c r="J43" s="9"/>
      <c r="K43" s="9"/>
      <c r="L43" s="9"/>
      <c r="M43" s="9"/>
      <c r="IL43" s="9"/>
      <c r="IM43" s="9"/>
      <c r="IN43" s="9"/>
      <c r="IO43" s="9"/>
      <c r="IP43" s="9"/>
      <c r="IQ43" s="9"/>
      <c r="IR43" s="9"/>
      <c r="IS43" s="9"/>
      <c r="IT43" s="9"/>
    </row>
    <row r="44" spans="2:254" s="10" customFormat="1" ht="45" hidden="1">
      <c r="B44" s="7">
        <v>25010400</v>
      </c>
      <c r="C44" s="8" t="s">
        <v>647</v>
      </c>
      <c r="D44" s="23">
        <f t="shared" si="0"/>
        <v>0</v>
      </c>
      <c r="E44" s="23"/>
      <c r="F44" s="23"/>
      <c r="G44" s="23"/>
      <c r="H44" s="9"/>
      <c r="I44" s="9"/>
      <c r="J44" s="9"/>
      <c r="K44" s="9"/>
      <c r="L44" s="9"/>
      <c r="M44" s="9"/>
      <c r="IL44" s="9"/>
      <c r="IM44" s="9"/>
      <c r="IN44" s="9"/>
      <c r="IO44" s="9"/>
      <c r="IP44" s="9"/>
      <c r="IQ44" s="9"/>
      <c r="IR44" s="9"/>
      <c r="IS44" s="9"/>
      <c r="IT44" s="9"/>
    </row>
    <row r="45" spans="2:254" s="10" customFormat="1" ht="28.5" hidden="1">
      <c r="B45" s="12">
        <v>25020000</v>
      </c>
      <c r="C45" s="16" t="s">
        <v>648</v>
      </c>
      <c r="D45" s="22">
        <f t="shared" si="0"/>
        <v>0</v>
      </c>
      <c r="E45" s="22"/>
      <c r="F45" s="22">
        <f>F46</f>
        <v>0</v>
      </c>
      <c r="G45" s="22"/>
      <c r="H45" s="9"/>
      <c r="I45" s="9"/>
      <c r="J45" s="9"/>
      <c r="K45" s="9"/>
      <c r="L45" s="9"/>
      <c r="M45" s="9"/>
      <c r="IL45" s="9"/>
      <c r="IM45" s="9"/>
      <c r="IN45" s="9"/>
      <c r="IO45" s="9"/>
      <c r="IP45" s="9"/>
      <c r="IQ45" s="9"/>
      <c r="IR45" s="9"/>
      <c r="IS45" s="9"/>
      <c r="IT45" s="9"/>
    </row>
    <row r="46" spans="2:254" s="10" customFormat="1" ht="105" hidden="1">
      <c r="B46" s="7">
        <v>25020200</v>
      </c>
      <c r="C46" s="8" t="s">
        <v>649</v>
      </c>
      <c r="D46" s="23">
        <f t="shared" si="0"/>
        <v>0</v>
      </c>
      <c r="E46" s="23"/>
      <c r="F46" s="23"/>
      <c r="G46" s="23"/>
      <c r="H46" s="9"/>
      <c r="I46" s="9"/>
      <c r="J46" s="9"/>
      <c r="K46" s="9"/>
      <c r="L46" s="9"/>
      <c r="M46" s="9"/>
      <c r="IL46" s="9"/>
      <c r="IM46" s="9"/>
      <c r="IN46" s="9"/>
      <c r="IO46" s="9"/>
      <c r="IP46" s="9"/>
      <c r="IQ46" s="9"/>
      <c r="IR46" s="9"/>
      <c r="IS46" s="9"/>
      <c r="IT46" s="9"/>
    </row>
    <row r="47" spans="2:254" s="389" customFormat="1" ht="14.25" hidden="1">
      <c r="B47" s="12"/>
      <c r="C47" s="16" t="s">
        <v>650</v>
      </c>
      <c r="D47" s="22">
        <f>E47+F47</f>
        <v>0</v>
      </c>
      <c r="E47" s="22">
        <f>E9+E21</f>
        <v>0</v>
      </c>
      <c r="F47" s="22">
        <f>F9+F21</f>
        <v>0</v>
      </c>
      <c r="G47" s="22">
        <f>G9+G21</f>
        <v>0</v>
      </c>
      <c r="H47" s="388"/>
      <c r="I47" s="388"/>
      <c r="J47" s="388"/>
      <c r="K47" s="388"/>
      <c r="L47" s="388"/>
      <c r="M47" s="388"/>
      <c r="IL47" s="388"/>
      <c r="IM47" s="388"/>
      <c r="IN47" s="388"/>
      <c r="IO47" s="388"/>
      <c r="IP47" s="388"/>
      <c r="IQ47" s="388"/>
      <c r="IR47" s="388"/>
      <c r="IS47" s="388"/>
      <c r="IT47" s="388"/>
    </row>
    <row r="48" spans="2:254" s="5" customFormat="1" ht="20.25" customHeight="1">
      <c r="B48" s="181">
        <v>40000000</v>
      </c>
      <c r="C48" s="182" t="s">
        <v>4</v>
      </c>
      <c r="D48" s="183">
        <f t="shared" si="0"/>
        <v>113104</v>
      </c>
      <c r="E48" s="184">
        <f>E49</f>
        <v>0</v>
      </c>
      <c r="F48" s="185">
        <f>F49</f>
        <v>113104</v>
      </c>
      <c r="G48" s="185">
        <f>G49</f>
        <v>113104</v>
      </c>
      <c r="H48" s="3"/>
      <c r="I48" s="3"/>
      <c r="J48" s="3"/>
      <c r="K48" s="3"/>
      <c r="L48" s="3"/>
      <c r="M48" s="3"/>
      <c r="IL48" s="3"/>
      <c r="IM48" s="3"/>
      <c r="IN48" s="3"/>
      <c r="IO48" s="3"/>
      <c r="IP48" s="3"/>
      <c r="IQ48" s="3"/>
      <c r="IR48" s="3"/>
      <c r="IS48" s="3"/>
      <c r="IT48" s="3"/>
    </row>
    <row r="49" spans="2:254" s="10" customFormat="1" ht="20.25" customHeight="1">
      <c r="B49" s="18">
        <v>41000000</v>
      </c>
      <c r="C49" s="19" t="s">
        <v>9</v>
      </c>
      <c r="D49" s="20">
        <f t="shared" si="0"/>
        <v>113104</v>
      </c>
      <c r="E49" s="21">
        <f>E50+E52+E55+E58+E57</f>
        <v>0</v>
      </c>
      <c r="F49" s="21">
        <f>F50+F52+F55+F58+F57</f>
        <v>113104</v>
      </c>
      <c r="G49" s="21">
        <f>G50+G52+G55+G58+G57</f>
        <v>113104</v>
      </c>
      <c r="H49" s="9"/>
      <c r="I49" s="9"/>
      <c r="J49" s="9"/>
      <c r="K49" s="9"/>
      <c r="L49" s="9"/>
      <c r="M49" s="9"/>
      <c r="IL49" s="9"/>
      <c r="IM49" s="9"/>
      <c r="IN49" s="9"/>
      <c r="IO49" s="9"/>
      <c r="IP49" s="9"/>
      <c r="IQ49" s="9"/>
      <c r="IR49" s="9"/>
      <c r="IS49" s="9"/>
      <c r="IT49" s="9"/>
    </row>
    <row r="50" spans="2:254" s="10" customFormat="1" ht="28.5" hidden="1">
      <c r="B50" s="12">
        <v>41020000</v>
      </c>
      <c r="C50" s="16" t="s">
        <v>351</v>
      </c>
      <c r="D50" s="22">
        <f>E50+F50</f>
        <v>0</v>
      </c>
      <c r="E50" s="22">
        <f>E51</f>
        <v>0</v>
      </c>
      <c r="F50" s="22">
        <f>F51</f>
        <v>0</v>
      </c>
      <c r="G50" s="22">
        <f>G51</f>
        <v>0</v>
      </c>
      <c r="H50" s="9"/>
      <c r="I50" s="9"/>
      <c r="J50" s="9"/>
      <c r="K50" s="9"/>
      <c r="L50" s="9"/>
      <c r="M50" s="9"/>
      <c r="IL50" s="9"/>
      <c r="IM50" s="9"/>
      <c r="IN50" s="9"/>
      <c r="IO50" s="9"/>
      <c r="IP50" s="9"/>
      <c r="IQ50" s="9"/>
      <c r="IR50" s="9"/>
      <c r="IS50" s="9"/>
      <c r="IT50" s="9"/>
    </row>
    <row r="51" spans="2:254" s="10" customFormat="1" ht="20.25" customHeight="1" hidden="1">
      <c r="B51" s="7">
        <v>41020100</v>
      </c>
      <c r="C51" s="8" t="s">
        <v>11</v>
      </c>
      <c r="D51" s="23">
        <f t="shared" si="0"/>
        <v>0</v>
      </c>
      <c r="E51" s="23"/>
      <c r="F51" s="23"/>
      <c r="G51" s="23"/>
      <c r="H51" s="9"/>
      <c r="I51" s="9"/>
      <c r="J51" s="9"/>
      <c r="K51" s="9"/>
      <c r="L51" s="9"/>
      <c r="M51" s="9"/>
      <c r="IL51" s="9"/>
      <c r="IM51" s="9"/>
      <c r="IN51" s="9"/>
      <c r="IO51" s="9"/>
      <c r="IP51" s="9"/>
      <c r="IQ51" s="9"/>
      <c r="IR51" s="9"/>
      <c r="IS51" s="9"/>
      <c r="IT51" s="9"/>
    </row>
    <row r="52" spans="2:254" s="10" customFormat="1" ht="28.5" hidden="1">
      <c r="B52" s="12">
        <v>41030000</v>
      </c>
      <c r="C52" s="16" t="s">
        <v>352</v>
      </c>
      <c r="D52" s="22">
        <f t="shared" si="0"/>
        <v>0</v>
      </c>
      <c r="E52" s="17">
        <f>E53+E54</f>
        <v>0</v>
      </c>
      <c r="F52" s="17">
        <f>F53+F54</f>
        <v>0</v>
      </c>
      <c r="G52" s="17">
        <f>G53+G54</f>
        <v>0</v>
      </c>
      <c r="H52" s="9"/>
      <c r="I52" s="9"/>
      <c r="J52" s="9"/>
      <c r="K52" s="9"/>
      <c r="L52" s="9"/>
      <c r="M52" s="9"/>
      <c r="IL52" s="9"/>
      <c r="IM52" s="9"/>
      <c r="IN52" s="9"/>
      <c r="IO52" s="9"/>
      <c r="IP52" s="9"/>
      <c r="IQ52" s="9"/>
      <c r="IR52" s="9"/>
      <c r="IS52" s="9"/>
      <c r="IT52" s="9"/>
    </row>
    <row r="53" spans="2:254" s="10" customFormat="1" ht="30" customHeight="1" hidden="1">
      <c r="B53" s="7">
        <v>41033900</v>
      </c>
      <c r="C53" s="8" t="s">
        <v>13</v>
      </c>
      <c r="D53" s="23">
        <f t="shared" si="0"/>
        <v>0</v>
      </c>
      <c r="E53" s="15"/>
      <c r="F53" s="15"/>
      <c r="G53" s="15"/>
      <c r="H53" s="9"/>
      <c r="I53" s="9"/>
      <c r="J53" s="9"/>
      <c r="K53" s="9"/>
      <c r="L53" s="9"/>
      <c r="M53" s="9"/>
      <c r="IL53" s="9"/>
      <c r="IM53" s="9"/>
      <c r="IN53" s="9"/>
      <c r="IO53" s="9"/>
      <c r="IP53" s="9"/>
      <c r="IQ53" s="9"/>
      <c r="IR53" s="9"/>
      <c r="IS53" s="9"/>
      <c r="IT53" s="9"/>
    </row>
    <row r="54" spans="2:254" s="10" customFormat="1" ht="33.75" customHeight="1" hidden="1">
      <c r="B54" s="7">
        <v>41034200</v>
      </c>
      <c r="C54" s="8" t="s">
        <v>14</v>
      </c>
      <c r="D54" s="23">
        <f t="shared" si="0"/>
        <v>0</v>
      </c>
      <c r="E54" s="15"/>
      <c r="F54" s="15"/>
      <c r="G54" s="15"/>
      <c r="H54" s="9"/>
      <c r="I54" s="9"/>
      <c r="J54" s="9"/>
      <c r="K54" s="9"/>
      <c r="L54" s="9"/>
      <c r="M54" s="9"/>
      <c r="IL54" s="9"/>
      <c r="IM54" s="9"/>
      <c r="IN54" s="9"/>
      <c r="IO54" s="9"/>
      <c r="IP54" s="9"/>
      <c r="IQ54" s="9"/>
      <c r="IR54" s="9"/>
      <c r="IS54" s="9"/>
      <c r="IT54" s="9"/>
    </row>
    <row r="55" spans="2:254" s="10" customFormat="1" ht="33.75" customHeight="1" hidden="1">
      <c r="B55" s="12">
        <v>41040000</v>
      </c>
      <c r="C55" s="16" t="s">
        <v>353</v>
      </c>
      <c r="D55" s="22">
        <f t="shared" si="0"/>
        <v>0</v>
      </c>
      <c r="E55" s="17">
        <f>E56</f>
        <v>0</v>
      </c>
      <c r="F55" s="17">
        <f>F56</f>
        <v>0</v>
      </c>
      <c r="G55" s="17">
        <f>G56</f>
        <v>0</v>
      </c>
      <c r="H55" s="9"/>
      <c r="I55" s="9"/>
      <c r="J55" s="9"/>
      <c r="K55" s="9"/>
      <c r="L55" s="9"/>
      <c r="M55" s="9"/>
      <c r="IL55" s="9"/>
      <c r="IM55" s="9"/>
      <c r="IN55" s="9"/>
      <c r="IO55" s="9"/>
      <c r="IP55" s="9"/>
      <c r="IQ55" s="9"/>
      <c r="IR55" s="9"/>
      <c r="IS55" s="9"/>
      <c r="IT55" s="9"/>
    </row>
    <row r="56" spans="2:254" s="10" customFormat="1" ht="63.75" customHeight="1" hidden="1">
      <c r="B56" s="7">
        <v>41040200</v>
      </c>
      <c r="C56" s="178" t="s">
        <v>354</v>
      </c>
      <c r="D56" s="23">
        <f t="shared" si="0"/>
        <v>0</v>
      </c>
      <c r="E56" s="15"/>
      <c r="F56" s="15"/>
      <c r="G56" s="15"/>
      <c r="H56" s="9"/>
      <c r="I56" s="9"/>
      <c r="J56" s="9"/>
      <c r="K56" s="9"/>
      <c r="L56" s="9"/>
      <c r="M56" s="9"/>
      <c r="IL56" s="9"/>
      <c r="IM56" s="9"/>
      <c r="IN56" s="9"/>
      <c r="IO56" s="9"/>
      <c r="IP56" s="9"/>
      <c r="IQ56" s="9"/>
      <c r="IR56" s="9"/>
      <c r="IS56" s="9"/>
      <c r="IT56" s="9"/>
    </row>
    <row r="57" spans="2:254" s="389" customFormat="1" ht="28.5">
      <c r="B57" s="12">
        <v>41050000</v>
      </c>
      <c r="C57" s="397" t="s">
        <v>355</v>
      </c>
      <c r="D57" s="23">
        <f>E57+F57</f>
        <v>113104</v>
      </c>
      <c r="E57" s="17">
        <f>E58+E59</f>
        <v>0</v>
      </c>
      <c r="F57" s="17">
        <f>F58+F59</f>
        <v>113104</v>
      </c>
      <c r="G57" s="17">
        <f>G58+G59</f>
        <v>113104</v>
      </c>
      <c r="H57" s="388"/>
      <c r="I57" s="388"/>
      <c r="J57" s="388"/>
      <c r="K57" s="388"/>
      <c r="L57" s="388"/>
      <c r="M57" s="388"/>
      <c r="IL57" s="388"/>
      <c r="IM57" s="388"/>
      <c r="IN57" s="388"/>
      <c r="IO57" s="388"/>
      <c r="IP57" s="388"/>
      <c r="IQ57" s="388"/>
      <c r="IR57" s="388"/>
      <c r="IS57" s="388"/>
      <c r="IT57" s="388"/>
    </row>
    <row r="58" spans="2:254" s="10" customFormat="1" ht="45" hidden="1">
      <c r="B58" s="7">
        <v>41051500</v>
      </c>
      <c r="C58" s="555" t="s">
        <v>664</v>
      </c>
      <c r="D58" s="23">
        <f t="shared" si="0"/>
        <v>0</v>
      </c>
      <c r="E58" s="15"/>
      <c r="F58" s="15"/>
      <c r="G58" s="15"/>
      <c r="H58" s="9"/>
      <c r="I58" s="9"/>
      <c r="J58" s="9"/>
      <c r="K58" s="9"/>
      <c r="L58" s="9"/>
      <c r="M58" s="9"/>
      <c r="IL58" s="9"/>
      <c r="IM58" s="9"/>
      <c r="IN58" s="9"/>
      <c r="IO58" s="9"/>
      <c r="IP58" s="9"/>
      <c r="IQ58" s="9"/>
      <c r="IR58" s="9"/>
      <c r="IS58" s="9"/>
      <c r="IT58" s="9"/>
    </row>
    <row r="59" spans="2:254" s="10" customFormat="1" ht="15">
      <c r="B59" s="7">
        <v>41053900</v>
      </c>
      <c r="C59" s="178" t="s">
        <v>723</v>
      </c>
      <c r="D59" s="23">
        <f t="shared" si="0"/>
        <v>113104</v>
      </c>
      <c r="E59" s="15"/>
      <c r="F59" s="15">
        <v>113104</v>
      </c>
      <c r="G59" s="15">
        <v>113104</v>
      </c>
      <c r="H59" s="9"/>
      <c r="I59" s="9"/>
      <c r="J59" s="9"/>
      <c r="K59" s="9"/>
      <c r="L59" s="9"/>
      <c r="M59" s="9"/>
      <c r="IL59" s="9"/>
      <c r="IM59" s="9"/>
      <c r="IN59" s="9"/>
      <c r="IO59" s="9"/>
      <c r="IP59" s="9"/>
      <c r="IQ59" s="9"/>
      <c r="IR59" s="9"/>
      <c r="IS59" s="9"/>
      <c r="IT59" s="9"/>
    </row>
    <row r="60" spans="2:254" s="5" customFormat="1" ht="27.75" customHeight="1">
      <c r="B60" s="186"/>
      <c r="C60" s="187" t="s">
        <v>10</v>
      </c>
      <c r="D60" s="188">
        <f t="shared" si="0"/>
        <v>113104</v>
      </c>
      <c r="E60" s="189">
        <f>E47+E48</f>
        <v>0</v>
      </c>
      <c r="F60" s="189">
        <f>F47+F48</f>
        <v>113104</v>
      </c>
      <c r="G60" s="189">
        <f>G47+G48</f>
        <v>113104</v>
      </c>
      <c r="H60" s="3"/>
      <c r="I60" s="3"/>
      <c r="J60" s="3"/>
      <c r="K60" s="3"/>
      <c r="L60" s="3"/>
      <c r="M60" s="3"/>
      <c r="IL60" s="3"/>
      <c r="IM60" s="3"/>
      <c r="IN60" s="3"/>
      <c r="IO60" s="3"/>
      <c r="IP60" s="3"/>
      <c r="IQ60" s="3"/>
      <c r="IR60" s="3"/>
      <c r="IS60" s="3"/>
      <c r="IT60" s="3"/>
    </row>
    <row r="62" ht="18.75">
      <c r="B62" s="777" t="s">
        <v>768</v>
      </c>
    </row>
    <row r="63" spans="2:3" ht="12.75">
      <c r="B63" s="13"/>
      <c r="C63" s="14"/>
    </row>
    <row r="66" ht="12.75">
      <c r="B66" s="2" t="s">
        <v>665</v>
      </c>
    </row>
    <row r="67" ht="12.75">
      <c r="B67" s="2" t="s">
        <v>88</v>
      </c>
    </row>
  </sheetData>
  <sheetProtection/>
  <mergeCells count="7">
    <mergeCell ref="B7:B8"/>
    <mergeCell ref="C7:C8"/>
    <mergeCell ref="D3:G3"/>
    <mergeCell ref="B4:F4"/>
    <mergeCell ref="F7:G7"/>
    <mergeCell ref="D7:D8"/>
    <mergeCell ref="E7:E8"/>
  </mergeCells>
  <printOptions horizontalCentered="1"/>
  <pageMargins left="0.2362204724409449" right="0.1968503937007874" top="0.2362204724409449" bottom="0.2362204724409449" header="0.15748031496062992" footer="0.2362204724409449"/>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B1:O29"/>
  <sheetViews>
    <sheetView zoomScalePageLayoutView="0" workbookViewId="0" topLeftCell="A1">
      <selection activeCell="C32" sqref="C32"/>
    </sheetView>
  </sheetViews>
  <sheetFormatPr defaultColWidth="9.33203125" defaultRowHeight="12.75"/>
  <cols>
    <col min="2" max="2" width="19.16015625" style="0" customWidth="1"/>
    <col min="3" max="3" width="54.83203125" style="0" customWidth="1"/>
    <col min="4" max="4" width="15.16015625" style="0" customWidth="1"/>
    <col min="5" max="5" width="10.83203125" style="0" customWidth="1"/>
    <col min="6" max="6" width="15" style="0" customWidth="1"/>
    <col min="7" max="7" width="19.66015625" style="0" customWidth="1"/>
  </cols>
  <sheetData>
    <row r="1" spans="5:7" ht="15">
      <c r="E1" s="398"/>
      <c r="F1" s="778" t="s">
        <v>666</v>
      </c>
      <c r="G1" s="398"/>
    </row>
    <row r="2" spans="5:7" ht="15">
      <c r="E2" s="631" t="s">
        <v>769</v>
      </c>
      <c r="F2" s="632"/>
      <c r="G2" s="632"/>
    </row>
    <row r="3" spans="5:7" ht="14.25">
      <c r="E3" s="633" t="s">
        <v>770</v>
      </c>
      <c r="F3" s="633"/>
      <c r="G3" s="633"/>
    </row>
    <row r="5" ht="18">
      <c r="C5" s="399" t="s">
        <v>762</v>
      </c>
    </row>
    <row r="6" ht="18">
      <c r="C6" s="400" t="s">
        <v>667</v>
      </c>
    </row>
    <row r="7" spans="2:3" ht="18">
      <c r="B7" s="545">
        <v>13307200000</v>
      </c>
      <c r="C7" s="400"/>
    </row>
    <row r="8" spans="2:3" ht="12.75" customHeight="1">
      <c r="B8" s="544" t="s">
        <v>707</v>
      </c>
      <c r="C8" s="400"/>
    </row>
    <row r="9" ht="0.75" customHeight="1" thickBot="1"/>
    <row r="10" spans="2:7" ht="12.75">
      <c r="B10" s="634" t="s">
        <v>2</v>
      </c>
      <c r="C10" s="637" t="s">
        <v>691</v>
      </c>
      <c r="D10" s="637" t="s">
        <v>5</v>
      </c>
      <c r="E10" s="401" t="s">
        <v>6</v>
      </c>
      <c r="F10" s="402"/>
      <c r="G10" s="640" t="s">
        <v>105</v>
      </c>
    </row>
    <row r="11" spans="2:7" ht="12.75">
      <c r="B11" s="635"/>
      <c r="C11" s="638"/>
      <c r="D11" s="638"/>
      <c r="E11" s="643" t="s">
        <v>105</v>
      </c>
      <c r="F11" s="643" t="s">
        <v>668</v>
      </c>
      <c r="G11" s="641"/>
    </row>
    <row r="12" spans="2:7" ht="13.5" thickBot="1">
      <c r="B12" s="636"/>
      <c r="C12" s="639"/>
      <c r="D12" s="639"/>
      <c r="E12" s="644"/>
      <c r="F12" s="644"/>
      <c r="G12" s="642"/>
    </row>
    <row r="13" spans="2:7" ht="18" customHeight="1" thickBot="1">
      <c r="B13" s="403">
        <v>200000</v>
      </c>
      <c r="C13" s="404" t="s">
        <v>15</v>
      </c>
      <c r="D13" s="405">
        <f>SUM(D15-E17-D16)</f>
        <v>1781986</v>
      </c>
      <c r="E13" s="402">
        <f>SUM(E16+E14)</f>
        <v>6267074</v>
      </c>
      <c r="F13" s="402">
        <f>SUM(F16+F14)</f>
        <v>6267074</v>
      </c>
      <c r="G13" s="406">
        <f>SUM(D13:E13)</f>
        <v>8049060</v>
      </c>
    </row>
    <row r="14" spans="2:7" ht="26.25" thickBot="1">
      <c r="B14" s="407">
        <v>208000</v>
      </c>
      <c r="C14" s="543" t="s">
        <v>16</v>
      </c>
      <c r="D14" s="405">
        <f>SUM(D15-E17-D16)</f>
        <v>1781986</v>
      </c>
      <c r="E14" s="402">
        <f>SUM(E17+E15)</f>
        <v>6267074</v>
      </c>
      <c r="F14" s="402">
        <f>SUM(F17+F15)</f>
        <v>6267074</v>
      </c>
      <c r="G14" s="406">
        <f>SUM(D14:E14)</f>
        <v>8049060</v>
      </c>
    </row>
    <row r="15" spans="2:7" ht="13.5" thickBot="1">
      <c r="B15" s="409">
        <v>208100</v>
      </c>
      <c r="C15" s="410" t="s">
        <v>17</v>
      </c>
      <c r="D15" s="411">
        <v>7237660</v>
      </c>
      <c r="E15" s="202">
        <v>811400</v>
      </c>
      <c r="F15" s="202">
        <v>811400</v>
      </c>
      <c r="G15" s="406">
        <f>SUM(D15:E15)</f>
        <v>8049060</v>
      </c>
    </row>
    <row r="16" spans="2:7" ht="13.5" thickBot="1">
      <c r="B16" s="407">
        <v>208200</v>
      </c>
      <c r="C16" s="408" t="s">
        <v>18</v>
      </c>
      <c r="D16" s="411"/>
      <c r="E16" s="202">
        <v>0</v>
      </c>
      <c r="F16" s="202">
        <v>0</v>
      </c>
      <c r="G16" s="412">
        <v>0</v>
      </c>
    </row>
    <row r="17" spans="2:7" ht="26.25" thickBot="1">
      <c r="B17" s="409">
        <v>208400</v>
      </c>
      <c r="C17" s="410" t="s">
        <v>669</v>
      </c>
      <c r="D17" s="411">
        <v>-5455674</v>
      </c>
      <c r="E17" s="413">
        <v>5455674</v>
      </c>
      <c r="F17" s="414">
        <v>5455674</v>
      </c>
      <c r="G17" s="412">
        <v>0</v>
      </c>
    </row>
    <row r="18" spans="2:7" ht="26.25" thickBot="1">
      <c r="B18" s="407"/>
      <c r="C18" s="408" t="s">
        <v>20</v>
      </c>
      <c r="D18" s="415">
        <f>SUM(D14)</f>
        <v>1781986</v>
      </c>
      <c r="E18" s="402">
        <f>SUM(E13)</f>
        <v>6267074</v>
      </c>
      <c r="F18" s="402">
        <f>SUM(F13)</f>
        <v>6267074</v>
      </c>
      <c r="G18" s="406">
        <f>SUM(D18:E18)</f>
        <v>8049060</v>
      </c>
    </row>
    <row r="19" spans="2:7" ht="13.5" thickBot="1">
      <c r="B19" s="416">
        <v>600000</v>
      </c>
      <c r="C19" s="417" t="s">
        <v>19</v>
      </c>
      <c r="D19" s="415">
        <f>SUM(D14)</f>
        <v>1781986</v>
      </c>
      <c r="E19" s="402">
        <f>SUM(E14)</f>
        <v>6267074</v>
      </c>
      <c r="F19" s="402">
        <f>SUM(F14)</f>
        <v>6267074</v>
      </c>
      <c r="G19" s="406">
        <f>SUM(D19:E19)</f>
        <v>8049060</v>
      </c>
    </row>
    <row r="20" spans="2:7" ht="13.5" thickBot="1">
      <c r="B20" s="416">
        <v>602000</v>
      </c>
      <c r="C20" s="408" t="s">
        <v>670</v>
      </c>
      <c r="D20" s="415">
        <f>SUM(D14)</f>
        <v>1781986</v>
      </c>
      <c r="E20" s="402">
        <f>SUM(E13)</f>
        <v>6267074</v>
      </c>
      <c r="F20" s="402">
        <f>SUM(F13)</f>
        <v>6267074</v>
      </c>
      <c r="G20" s="406">
        <f>SUM(D20:E20)</f>
        <v>8049060</v>
      </c>
    </row>
    <row r="21" spans="2:7" ht="13.5" thickBot="1">
      <c r="B21" s="416">
        <v>602100</v>
      </c>
      <c r="C21" s="417" t="s">
        <v>17</v>
      </c>
      <c r="D21" s="411">
        <f>SUM(D15)</f>
        <v>7237660</v>
      </c>
      <c r="E21" s="202">
        <v>811400</v>
      </c>
      <c r="F21" s="202">
        <v>811400</v>
      </c>
      <c r="G21" s="406">
        <f>SUM(D21:E21)</f>
        <v>8049060</v>
      </c>
    </row>
    <row r="22" spans="2:7" ht="13.5" thickBot="1">
      <c r="B22" s="407">
        <v>602200</v>
      </c>
      <c r="C22" s="408" t="s">
        <v>18</v>
      </c>
      <c r="D22" s="411">
        <f>SUM(D16)</f>
        <v>0</v>
      </c>
      <c r="E22" s="202">
        <v>0</v>
      </c>
      <c r="F22" s="202">
        <v>0</v>
      </c>
      <c r="G22" s="412">
        <v>0</v>
      </c>
    </row>
    <row r="23" spans="2:7" ht="26.25" thickBot="1">
      <c r="B23" s="407">
        <v>602400</v>
      </c>
      <c r="C23" s="408" t="s">
        <v>671</v>
      </c>
      <c r="D23" s="411">
        <f>SUM(D17)</f>
        <v>-5455674</v>
      </c>
      <c r="E23" s="413">
        <f>SUM(E17)</f>
        <v>5455674</v>
      </c>
      <c r="F23" s="413">
        <f>SUM(F17)</f>
        <v>5455674</v>
      </c>
      <c r="G23" s="412">
        <v>0</v>
      </c>
    </row>
    <row r="24" spans="2:7" ht="26.25" thickBot="1">
      <c r="B24" s="416"/>
      <c r="C24" s="418" t="s">
        <v>672</v>
      </c>
      <c r="D24" s="419">
        <f>SUM(D14)</f>
        <v>1781986</v>
      </c>
      <c r="E24" s="402">
        <f>SUM(E13)</f>
        <v>6267074</v>
      </c>
      <c r="F24" s="402">
        <f>SUM(F13)</f>
        <v>6267074</v>
      </c>
      <c r="G24" s="420">
        <f>SUM(D24:E24)</f>
        <v>8049060</v>
      </c>
    </row>
    <row r="25" spans="2:7" ht="13.5" thickBot="1">
      <c r="B25" s="416"/>
      <c r="C25" s="404" t="s">
        <v>431</v>
      </c>
      <c r="D25" s="421">
        <f>SUM(D24)</f>
        <v>1781986</v>
      </c>
      <c r="E25" s="402">
        <f>SUM(E14)</f>
        <v>6267074</v>
      </c>
      <c r="F25" s="402">
        <f>SUM(F14)</f>
        <v>6267074</v>
      </c>
      <c r="G25" s="422">
        <f>SUM(D25:E25)</f>
        <v>8049060</v>
      </c>
    </row>
    <row r="27" ht="12.75" hidden="1"/>
    <row r="28" spans="2:15" ht="12.75">
      <c r="B28" s="779" t="s">
        <v>771</v>
      </c>
      <c r="C28" s="779"/>
      <c r="D28" s="779"/>
      <c r="E28" s="779"/>
      <c r="F28" s="779"/>
      <c r="G28" s="779"/>
      <c r="H28" s="779"/>
      <c r="I28" s="779"/>
      <c r="J28" s="779"/>
      <c r="K28" s="779"/>
      <c r="L28" s="779"/>
      <c r="M28" s="779"/>
      <c r="N28" s="779"/>
      <c r="O28" s="779"/>
    </row>
    <row r="29" spans="2:15" ht="12.75">
      <c r="B29" s="779"/>
      <c r="C29" s="779"/>
      <c r="D29" s="779"/>
      <c r="E29" s="779"/>
      <c r="F29" s="779"/>
      <c r="G29" s="779"/>
      <c r="H29" s="779"/>
      <c r="I29" s="779"/>
      <c r="J29" s="779"/>
      <c r="K29" s="779"/>
      <c r="L29" s="779"/>
      <c r="M29" s="779"/>
      <c r="N29" s="779"/>
      <c r="O29" s="779"/>
    </row>
  </sheetData>
  <sheetProtection/>
  <mergeCells count="9">
    <mergeCell ref="B28:O29"/>
    <mergeCell ref="E2:G2"/>
    <mergeCell ref="E3:G3"/>
    <mergeCell ref="B10:B12"/>
    <mergeCell ref="C10:C12"/>
    <mergeCell ref="D10:D12"/>
    <mergeCell ref="G10:G12"/>
    <mergeCell ref="E11:E12"/>
    <mergeCell ref="F11:F12"/>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E124"/>
  <sheetViews>
    <sheetView view="pageBreakPreview" zoomScale="75" zoomScaleSheetLayoutView="75" zoomScalePageLayoutView="0" workbookViewId="0" topLeftCell="I2">
      <selection activeCell="O2" sqref="O2:S2"/>
    </sheetView>
  </sheetViews>
  <sheetFormatPr defaultColWidth="9.16015625" defaultRowHeight="12.75"/>
  <cols>
    <col min="1" max="1" width="12" style="26" hidden="1" customWidth="1"/>
    <col min="2" max="2" width="10.5" style="26" hidden="1" customWidth="1"/>
    <col min="3" max="3" width="12.33203125" style="26" customWidth="1"/>
    <col min="4" max="4" width="11.5" style="26" bestFit="1" customWidth="1"/>
    <col min="5" max="5" width="9" style="26" bestFit="1" customWidth="1"/>
    <col min="6" max="6" width="97.33203125" style="26" customWidth="1"/>
    <col min="7" max="7" width="17.33203125" style="26" customWidth="1"/>
    <col min="8" max="8" width="17.83203125" style="26" customWidth="1"/>
    <col min="9" max="9" width="17.16015625" style="26" customWidth="1"/>
    <col min="10" max="10" width="15.16015625" style="26" customWidth="1"/>
    <col min="11" max="11" width="7.83203125" style="26" customWidth="1"/>
    <col min="12" max="13" width="14.33203125" style="26" customWidth="1"/>
    <col min="14" max="14" width="14.66015625" style="26" customWidth="1"/>
    <col min="15" max="15" width="12.33203125" style="26" customWidth="1"/>
    <col min="16" max="16" width="12" style="26" customWidth="1"/>
    <col min="17" max="17" width="16.33203125" style="26" customWidth="1"/>
    <col min="18" max="18" width="12.83203125" style="26" hidden="1" customWidth="1"/>
    <col min="19" max="19" width="16.83203125" style="26" customWidth="1"/>
    <col min="20" max="20" width="13.66015625" style="28" customWidth="1"/>
    <col min="21" max="21" width="14.83203125" style="28" bestFit="1" customWidth="1"/>
    <col min="22" max="16384" width="9.16015625" style="28" customWidth="1"/>
  </cols>
  <sheetData>
    <row r="1" spans="1:21" s="25" customFormat="1" ht="18.75" customHeight="1" hidden="1">
      <c r="A1" s="24"/>
      <c r="B1" s="24"/>
      <c r="C1" s="649"/>
      <c r="D1" s="649"/>
      <c r="E1" s="649"/>
      <c r="F1" s="649"/>
      <c r="G1" s="649"/>
      <c r="H1" s="649"/>
      <c r="I1" s="649"/>
      <c r="J1" s="649"/>
      <c r="K1" s="649"/>
      <c r="L1" s="649"/>
      <c r="M1" s="649"/>
      <c r="N1" s="649"/>
      <c r="O1" s="649"/>
      <c r="P1" s="649"/>
      <c r="Q1" s="649"/>
      <c r="R1" s="649"/>
      <c r="S1" s="649"/>
      <c r="T1" s="28"/>
      <c r="U1" s="28"/>
    </row>
    <row r="2" spans="7:19" ht="72.75" customHeight="1">
      <c r="G2" s="63"/>
      <c r="H2" s="63"/>
      <c r="I2" s="63"/>
      <c r="J2" s="63"/>
      <c r="K2" s="63"/>
      <c r="L2" s="63"/>
      <c r="M2" s="63"/>
      <c r="N2" s="63"/>
      <c r="O2" s="650" t="s">
        <v>772</v>
      </c>
      <c r="P2" s="650"/>
      <c r="Q2" s="650"/>
      <c r="R2" s="650"/>
      <c r="S2" s="650"/>
    </row>
    <row r="3" spans="3:19" ht="45" customHeight="1">
      <c r="C3" s="651" t="s">
        <v>722</v>
      </c>
      <c r="D3" s="651"/>
      <c r="E3" s="651"/>
      <c r="F3" s="651"/>
      <c r="G3" s="651"/>
      <c r="H3" s="651"/>
      <c r="I3" s="651"/>
      <c r="J3" s="651"/>
      <c r="K3" s="651"/>
      <c r="L3" s="651"/>
      <c r="M3" s="651"/>
      <c r="N3" s="651"/>
      <c r="O3" s="651"/>
      <c r="P3" s="651"/>
      <c r="Q3" s="651"/>
      <c r="R3" s="651"/>
      <c r="S3" s="651"/>
    </row>
    <row r="4" spans="3:19" ht="18" customHeight="1">
      <c r="C4" s="645">
        <v>13307200000</v>
      </c>
      <c r="D4" s="646"/>
      <c r="E4" s="646"/>
      <c r="F4" s="538"/>
      <c r="G4" s="538"/>
      <c r="H4" s="538"/>
      <c r="I4" s="538"/>
      <c r="J4" s="538"/>
      <c r="K4" s="538"/>
      <c r="L4" s="538"/>
      <c r="M4" s="538"/>
      <c r="N4" s="538"/>
      <c r="O4" s="538"/>
      <c r="P4" s="538"/>
      <c r="Q4" s="538"/>
      <c r="R4" s="538"/>
      <c r="S4" s="538"/>
    </row>
    <row r="5" spans="3:19" ht="15" customHeight="1">
      <c r="C5" s="647" t="s">
        <v>707</v>
      </c>
      <c r="D5" s="648"/>
      <c r="E5" s="648"/>
      <c r="F5" s="538"/>
      <c r="G5" s="538"/>
      <c r="H5" s="538"/>
      <c r="I5" s="538"/>
      <c r="J5" s="538"/>
      <c r="K5" s="538"/>
      <c r="L5" s="538"/>
      <c r="M5" s="538"/>
      <c r="N5" s="538"/>
      <c r="O5" s="538"/>
      <c r="P5" s="538"/>
      <c r="Q5" s="538"/>
      <c r="R5" s="538"/>
      <c r="S5" s="538"/>
    </row>
    <row r="6" spans="1:19" ht="18.75">
      <c r="A6" s="30"/>
      <c r="B6" s="30"/>
      <c r="C6" s="30"/>
      <c r="D6" s="31"/>
      <c r="E6" s="31"/>
      <c r="F6" s="31"/>
      <c r="G6" s="31"/>
      <c r="H6" s="31"/>
      <c r="I6" s="64"/>
      <c r="J6" s="31"/>
      <c r="K6" s="31"/>
      <c r="L6" s="65"/>
      <c r="M6" s="65"/>
      <c r="N6" s="66"/>
      <c r="O6" s="66"/>
      <c r="P6" s="66"/>
      <c r="Q6" s="66"/>
      <c r="R6" s="66"/>
      <c r="S6" s="67" t="s">
        <v>100</v>
      </c>
    </row>
    <row r="7" spans="1:19" ht="15" customHeight="1">
      <c r="A7" s="659" t="s">
        <v>101</v>
      </c>
      <c r="B7" s="663"/>
      <c r="C7" s="662" t="s">
        <v>426</v>
      </c>
      <c r="D7" s="664" t="s">
        <v>425</v>
      </c>
      <c r="E7" s="664" t="s">
        <v>427</v>
      </c>
      <c r="F7" s="654" t="s">
        <v>455</v>
      </c>
      <c r="G7" s="652" t="s">
        <v>5</v>
      </c>
      <c r="H7" s="652"/>
      <c r="I7" s="652"/>
      <c r="J7" s="652"/>
      <c r="K7" s="652"/>
      <c r="L7" s="652" t="s">
        <v>6</v>
      </c>
      <c r="M7" s="652"/>
      <c r="N7" s="652"/>
      <c r="O7" s="652"/>
      <c r="P7" s="652"/>
      <c r="Q7" s="652"/>
      <c r="R7" s="652"/>
      <c r="S7" s="652" t="s">
        <v>105</v>
      </c>
    </row>
    <row r="8" spans="1:19" ht="16.5" customHeight="1">
      <c r="A8" s="660"/>
      <c r="B8" s="663"/>
      <c r="C8" s="663"/>
      <c r="D8" s="665"/>
      <c r="E8" s="665"/>
      <c r="F8" s="653"/>
      <c r="G8" s="653" t="s">
        <v>7</v>
      </c>
      <c r="H8" s="655" t="s">
        <v>106</v>
      </c>
      <c r="I8" s="653" t="s">
        <v>107</v>
      </c>
      <c r="J8" s="653"/>
      <c r="K8" s="655" t="s">
        <v>108</v>
      </c>
      <c r="L8" s="653" t="s">
        <v>7</v>
      </c>
      <c r="M8" s="656" t="s">
        <v>433</v>
      </c>
      <c r="N8" s="655" t="s">
        <v>106</v>
      </c>
      <c r="O8" s="653" t="s">
        <v>107</v>
      </c>
      <c r="P8" s="653"/>
      <c r="Q8" s="655" t="s">
        <v>108</v>
      </c>
      <c r="R8" s="68" t="s">
        <v>107</v>
      </c>
      <c r="S8" s="652"/>
    </row>
    <row r="9" spans="1:19" ht="20.25" customHeight="1">
      <c r="A9" s="660"/>
      <c r="B9" s="663"/>
      <c r="C9" s="663"/>
      <c r="D9" s="665"/>
      <c r="E9" s="665"/>
      <c r="F9" s="653"/>
      <c r="G9" s="653"/>
      <c r="H9" s="655"/>
      <c r="I9" s="653" t="s">
        <v>109</v>
      </c>
      <c r="J9" s="653" t="s">
        <v>110</v>
      </c>
      <c r="K9" s="655"/>
      <c r="L9" s="653"/>
      <c r="M9" s="657"/>
      <c r="N9" s="655"/>
      <c r="O9" s="653" t="s">
        <v>109</v>
      </c>
      <c r="P9" s="653" t="s">
        <v>110</v>
      </c>
      <c r="Q9" s="655"/>
      <c r="R9" s="653" t="s">
        <v>111</v>
      </c>
      <c r="S9" s="652"/>
    </row>
    <row r="10" spans="1:19" ht="43.5" customHeight="1">
      <c r="A10" s="661"/>
      <c r="B10" s="663"/>
      <c r="C10" s="663"/>
      <c r="D10" s="666"/>
      <c r="E10" s="666"/>
      <c r="F10" s="653"/>
      <c r="G10" s="653"/>
      <c r="H10" s="655"/>
      <c r="I10" s="653"/>
      <c r="J10" s="653"/>
      <c r="K10" s="655"/>
      <c r="L10" s="653"/>
      <c r="M10" s="658"/>
      <c r="N10" s="655"/>
      <c r="O10" s="653"/>
      <c r="P10" s="653"/>
      <c r="Q10" s="655"/>
      <c r="R10" s="653"/>
      <c r="S10" s="652"/>
    </row>
    <row r="11" spans="1:19" ht="15.75" customHeight="1" thickBot="1">
      <c r="A11" s="130">
        <v>1</v>
      </c>
      <c r="B11" s="38"/>
      <c r="C11" s="231">
        <v>1</v>
      </c>
      <c r="D11" s="231">
        <v>2</v>
      </c>
      <c r="E11" s="231">
        <v>3</v>
      </c>
      <c r="F11" s="231">
        <v>4</v>
      </c>
      <c r="G11" s="231">
        <v>5</v>
      </c>
      <c r="H11" s="231">
        <v>6</v>
      </c>
      <c r="I11" s="231">
        <v>7</v>
      </c>
      <c r="J11" s="231">
        <v>8</v>
      </c>
      <c r="K11" s="231">
        <v>9</v>
      </c>
      <c r="L11" s="231">
        <v>10</v>
      </c>
      <c r="M11" s="231">
        <v>11</v>
      </c>
      <c r="N11" s="231">
        <v>12</v>
      </c>
      <c r="O11" s="231">
        <v>13</v>
      </c>
      <c r="P11" s="231">
        <v>14</v>
      </c>
      <c r="Q11" s="231">
        <v>15</v>
      </c>
      <c r="R11" s="231">
        <v>15</v>
      </c>
      <c r="S11" s="231" t="s">
        <v>112</v>
      </c>
    </row>
    <row r="12" spans="2:21" s="69" customFormat="1" ht="16.5" thickBot="1">
      <c r="B12" s="230"/>
      <c r="C12" s="224" t="s">
        <v>113</v>
      </c>
      <c r="D12" s="225" t="s">
        <v>23</v>
      </c>
      <c r="E12" s="234"/>
      <c r="F12" s="235" t="s">
        <v>114</v>
      </c>
      <c r="G12" s="219">
        <f>G14+G15+G17+G18+G19</f>
        <v>0</v>
      </c>
      <c r="H12" s="219">
        <f>H14+H15+H17+H18+H19</f>
        <v>0</v>
      </c>
      <c r="I12" s="219">
        <f aca="true" t="shared" si="0" ref="I12:R12">I13</f>
        <v>0</v>
      </c>
      <c r="J12" s="219">
        <f t="shared" si="0"/>
        <v>0</v>
      </c>
      <c r="K12" s="219">
        <f t="shared" si="0"/>
        <v>0</v>
      </c>
      <c r="L12" s="219">
        <f t="shared" si="0"/>
        <v>75000</v>
      </c>
      <c r="M12" s="219">
        <f t="shared" si="0"/>
        <v>0</v>
      </c>
      <c r="N12" s="219">
        <f t="shared" si="0"/>
        <v>0</v>
      </c>
      <c r="O12" s="219">
        <f t="shared" si="0"/>
        <v>0</v>
      </c>
      <c r="P12" s="219">
        <f t="shared" si="0"/>
        <v>0</v>
      </c>
      <c r="Q12" s="219">
        <f t="shared" si="0"/>
        <v>75000</v>
      </c>
      <c r="R12" s="219">
        <f t="shared" si="0"/>
        <v>0</v>
      </c>
      <c r="S12" s="221">
        <f aca="true" t="shared" si="1" ref="S12:S20">G12+L12</f>
        <v>75000</v>
      </c>
      <c r="T12" s="72"/>
      <c r="U12" s="72"/>
    </row>
    <row r="13" spans="2:21" s="69" customFormat="1" ht="15.75" hidden="1">
      <c r="B13" s="55" t="s">
        <v>23</v>
      </c>
      <c r="C13" s="222" t="s">
        <v>115</v>
      </c>
      <c r="D13" s="232"/>
      <c r="E13" s="232"/>
      <c r="F13" s="233" t="s">
        <v>114</v>
      </c>
      <c r="G13" s="209">
        <f aca="true" t="shared" si="2" ref="G13:R13">SUM(G14+G15)</f>
        <v>0</v>
      </c>
      <c r="H13" s="209">
        <f t="shared" si="2"/>
        <v>0</v>
      </c>
      <c r="I13" s="209">
        <f t="shared" si="2"/>
        <v>0</v>
      </c>
      <c r="J13" s="209">
        <f t="shared" si="2"/>
        <v>0</v>
      </c>
      <c r="K13" s="209">
        <f t="shared" si="2"/>
        <v>0</v>
      </c>
      <c r="L13" s="209">
        <f aca="true" t="shared" si="3" ref="L13:Q13">SUM(L14+L15+L16)</f>
        <v>75000</v>
      </c>
      <c r="M13" s="209">
        <f t="shared" si="3"/>
        <v>0</v>
      </c>
      <c r="N13" s="209">
        <f t="shared" si="3"/>
        <v>0</v>
      </c>
      <c r="O13" s="209">
        <f t="shared" si="3"/>
        <v>0</v>
      </c>
      <c r="P13" s="209">
        <f t="shared" si="3"/>
        <v>0</v>
      </c>
      <c r="Q13" s="209">
        <f t="shared" si="3"/>
        <v>75000</v>
      </c>
      <c r="R13" s="209">
        <f t="shared" si="2"/>
        <v>0</v>
      </c>
      <c r="S13" s="209">
        <f t="shared" si="1"/>
        <v>75000</v>
      </c>
      <c r="T13" s="72"/>
      <c r="U13" s="72"/>
    </row>
    <row r="14" spans="2:21" s="73" customFormat="1" ht="47.25" hidden="1">
      <c r="B14" s="43"/>
      <c r="C14" s="43" t="s">
        <v>334</v>
      </c>
      <c r="D14" s="43" t="s">
        <v>335</v>
      </c>
      <c r="E14" s="43" t="s">
        <v>117</v>
      </c>
      <c r="F14" s="44" t="s">
        <v>336</v>
      </c>
      <c r="G14" s="74">
        <f aca="true" t="shared" si="4" ref="G14:G19">H14+K14</f>
        <v>0</v>
      </c>
      <c r="H14" s="74"/>
      <c r="I14" s="74"/>
      <c r="J14" s="74"/>
      <c r="K14" s="71"/>
      <c r="L14" s="74">
        <f aca="true" t="shared" si="5" ref="L14:L19">N14+Q14</f>
        <v>0</v>
      </c>
      <c r="M14" s="74"/>
      <c r="N14" s="71"/>
      <c r="O14" s="71"/>
      <c r="P14" s="71"/>
      <c r="Q14" s="71"/>
      <c r="R14" s="71"/>
      <c r="S14" s="71">
        <f t="shared" si="1"/>
        <v>0</v>
      </c>
      <c r="T14" s="75"/>
      <c r="U14" s="75"/>
    </row>
    <row r="15" spans="1:21" s="79" customFormat="1" ht="31.5" hidden="1">
      <c r="A15" s="131" t="s">
        <v>40</v>
      </c>
      <c r="B15" s="76"/>
      <c r="C15" s="76" t="s">
        <v>456</v>
      </c>
      <c r="D15" s="76" t="s">
        <v>457</v>
      </c>
      <c r="E15" s="76" t="s">
        <v>38</v>
      </c>
      <c r="F15" s="45" t="s">
        <v>458</v>
      </c>
      <c r="G15" s="74">
        <f t="shared" si="4"/>
        <v>0</v>
      </c>
      <c r="H15" s="77"/>
      <c r="I15" s="77"/>
      <c r="J15" s="77"/>
      <c r="K15" s="77"/>
      <c r="L15" s="74">
        <f t="shared" si="5"/>
        <v>0</v>
      </c>
      <c r="M15" s="74"/>
      <c r="N15" s="77"/>
      <c r="O15" s="77"/>
      <c r="P15" s="77"/>
      <c r="Q15" s="77"/>
      <c r="R15" s="77"/>
      <c r="S15" s="71">
        <f t="shared" si="1"/>
        <v>0</v>
      </c>
      <c r="T15" s="78"/>
      <c r="U15" s="72"/>
    </row>
    <row r="16" spans="1:21" s="79" customFormat="1" ht="17.25" thickBot="1">
      <c r="A16" s="131"/>
      <c r="B16" s="76"/>
      <c r="C16" s="76" t="s">
        <v>708</v>
      </c>
      <c r="D16" s="76" t="s">
        <v>68</v>
      </c>
      <c r="E16" s="76" t="s">
        <v>480</v>
      </c>
      <c r="F16" s="45" t="s">
        <v>709</v>
      </c>
      <c r="G16" s="74">
        <f t="shared" si="4"/>
        <v>0</v>
      </c>
      <c r="H16" s="77"/>
      <c r="I16" s="77"/>
      <c r="J16" s="77"/>
      <c r="K16" s="77"/>
      <c r="L16" s="74">
        <f t="shared" si="5"/>
        <v>75000</v>
      </c>
      <c r="M16" s="74"/>
      <c r="N16" s="77"/>
      <c r="O16" s="77"/>
      <c r="P16" s="77"/>
      <c r="Q16" s="77">
        <v>75000</v>
      </c>
      <c r="R16" s="77"/>
      <c r="S16" s="71">
        <f t="shared" si="1"/>
        <v>75000</v>
      </c>
      <c r="T16" s="78"/>
      <c r="U16" s="72"/>
    </row>
    <row r="17" spans="1:21" s="79" customFormat="1" ht="16.5" hidden="1">
      <c r="A17" s="131"/>
      <c r="B17" s="76"/>
      <c r="C17" s="76" t="s">
        <v>459</v>
      </c>
      <c r="D17" s="76" t="s">
        <v>460</v>
      </c>
      <c r="E17" s="76" t="s">
        <v>356</v>
      </c>
      <c r="F17" s="45" t="s">
        <v>461</v>
      </c>
      <c r="G17" s="74">
        <f t="shared" si="4"/>
        <v>0</v>
      </c>
      <c r="H17" s="77"/>
      <c r="I17" s="77"/>
      <c r="J17" s="77"/>
      <c r="K17" s="77"/>
      <c r="L17" s="74">
        <f t="shared" si="5"/>
        <v>0</v>
      </c>
      <c r="M17" s="74"/>
      <c r="N17" s="77"/>
      <c r="O17" s="77"/>
      <c r="P17" s="77"/>
      <c r="Q17" s="77"/>
      <c r="R17" s="77"/>
      <c r="S17" s="71">
        <f t="shared" si="1"/>
        <v>0</v>
      </c>
      <c r="T17" s="78"/>
      <c r="U17" s="72"/>
    </row>
    <row r="18" spans="1:21" s="79" customFormat="1" ht="16.5" hidden="1">
      <c r="A18" s="131"/>
      <c r="B18" s="76"/>
      <c r="C18" s="76" t="s">
        <v>462</v>
      </c>
      <c r="D18" s="76" t="s">
        <v>463</v>
      </c>
      <c r="E18" s="76" t="s">
        <v>42</v>
      </c>
      <c r="F18" s="45" t="s">
        <v>464</v>
      </c>
      <c r="G18" s="74">
        <f t="shared" si="4"/>
        <v>0</v>
      </c>
      <c r="H18" s="77"/>
      <c r="I18" s="77"/>
      <c r="J18" s="77"/>
      <c r="K18" s="77"/>
      <c r="L18" s="74">
        <f t="shared" si="5"/>
        <v>0</v>
      </c>
      <c r="M18" s="74"/>
      <c r="N18" s="77"/>
      <c r="O18" s="77"/>
      <c r="P18" s="77"/>
      <c r="Q18" s="77"/>
      <c r="R18" s="77"/>
      <c r="S18" s="71">
        <f t="shared" si="1"/>
        <v>0</v>
      </c>
      <c r="T18" s="78"/>
      <c r="U18" s="72"/>
    </row>
    <row r="19" spans="1:21" s="84" customFormat="1" ht="39" customHeight="1" hidden="1" thickBot="1">
      <c r="A19" s="132"/>
      <c r="B19" s="80"/>
      <c r="C19" s="237" t="s">
        <v>465</v>
      </c>
      <c r="D19" s="237" t="s">
        <v>443</v>
      </c>
      <c r="E19" s="237" t="s">
        <v>214</v>
      </c>
      <c r="F19" s="213" t="s">
        <v>442</v>
      </c>
      <c r="G19" s="206">
        <f t="shared" si="4"/>
        <v>0</v>
      </c>
      <c r="H19" s="238"/>
      <c r="I19" s="239"/>
      <c r="J19" s="239"/>
      <c r="K19" s="239"/>
      <c r="L19" s="206">
        <f t="shared" si="5"/>
        <v>0</v>
      </c>
      <c r="M19" s="206"/>
      <c r="N19" s="239"/>
      <c r="O19" s="239"/>
      <c r="P19" s="239"/>
      <c r="Q19" s="239"/>
      <c r="R19" s="239"/>
      <c r="S19" s="208">
        <f t="shared" si="1"/>
        <v>0</v>
      </c>
      <c r="T19" s="83"/>
      <c r="U19" s="83"/>
    </row>
    <row r="20" spans="2:21" s="69" customFormat="1" ht="18" customHeight="1" thickBot="1">
      <c r="B20" s="236"/>
      <c r="C20" s="224" t="s">
        <v>295</v>
      </c>
      <c r="D20" s="225" t="s">
        <v>296</v>
      </c>
      <c r="E20" s="225"/>
      <c r="F20" s="227" t="s">
        <v>25</v>
      </c>
      <c r="G20" s="219">
        <f aca="true" t="shared" si="6" ref="G20:R20">G21</f>
        <v>465000</v>
      </c>
      <c r="H20" s="219">
        <f t="shared" si="6"/>
        <v>465000</v>
      </c>
      <c r="I20" s="219">
        <f t="shared" si="6"/>
        <v>0</v>
      </c>
      <c r="J20" s="219">
        <f t="shared" si="6"/>
        <v>0</v>
      </c>
      <c r="K20" s="219">
        <f t="shared" si="6"/>
        <v>0</v>
      </c>
      <c r="L20" s="219">
        <f t="shared" si="6"/>
        <v>4376460</v>
      </c>
      <c r="M20" s="219">
        <f t="shared" si="6"/>
        <v>4376460</v>
      </c>
      <c r="N20" s="219">
        <f t="shared" si="6"/>
        <v>0</v>
      </c>
      <c r="O20" s="219">
        <f t="shared" si="6"/>
        <v>0</v>
      </c>
      <c r="P20" s="219">
        <f t="shared" si="6"/>
        <v>0</v>
      </c>
      <c r="Q20" s="219">
        <f t="shared" si="6"/>
        <v>4376460</v>
      </c>
      <c r="R20" s="219">
        <f t="shared" si="6"/>
        <v>0</v>
      </c>
      <c r="S20" s="221">
        <f t="shared" si="1"/>
        <v>4841460</v>
      </c>
      <c r="T20" s="72"/>
      <c r="U20" s="72"/>
    </row>
    <row r="21" spans="2:21" s="69" customFormat="1" ht="18" customHeight="1" hidden="1">
      <c r="B21" s="55" t="s">
        <v>296</v>
      </c>
      <c r="C21" s="222" t="s">
        <v>297</v>
      </c>
      <c r="D21" s="222"/>
      <c r="E21" s="222"/>
      <c r="F21" s="223" t="s">
        <v>25</v>
      </c>
      <c r="G21" s="209">
        <f>G22+G23+G24+G25+G26+G28+G29+G30+G31+G32+G33+G34+G35+G38+G42+G43+G44+G45+G46</f>
        <v>465000</v>
      </c>
      <c r="H21" s="209">
        <f>H22+H23+H24+H25+H26+H28+H29+H30+H31+H32+H33+H34+H35+H38+H42+H43+H44+H45+H46</f>
        <v>465000</v>
      </c>
      <c r="I21" s="209">
        <f>I22+I23+I24+I28+I29+I30+I31+I33+I34+I42+I43+I44+I45+I25+I26+I27+I32+I37+I35+I36+I38</f>
        <v>0</v>
      </c>
      <c r="J21" s="209">
        <f>J22+J23+J24+J28+J29+J30+J31+J33+J34+J42+J43+J44+J45+J25+J26+J27+J32+J37+J35+J36+J38</f>
        <v>0</v>
      </c>
      <c r="K21" s="209">
        <f>K22+K23+K24+K28+K29+K30+K31+K33+K34+K42+K43+K44+K45+K25+K26+K27+K32+K37+K35+K36+K38</f>
        <v>0</v>
      </c>
      <c r="L21" s="209">
        <f aca="true" t="shared" si="7" ref="L21:S21">L22+L23+L24+L28+L29+L30+L31+L33+L34+L42+L43+L44+L45+L25+L26+L27+L32+L37+L35+L36+L38+L39+L40+L41</f>
        <v>4376460</v>
      </c>
      <c r="M21" s="209">
        <f t="shared" si="7"/>
        <v>4376460</v>
      </c>
      <c r="N21" s="209">
        <f t="shared" si="7"/>
        <v>0</v>
      </c>
      <c r="O21" s="209">
        <f t="shared" si="7"/>
        <v>0</v>
      </c>
      <c r="P21" s="209">
        <f t="shared" si="7"/>
        <v>0</v>
      </c>
      <c r="Q21" s="209">
        <f t="shared" si="7"/>
        <v>4376460</v>
      </c>
      <c r="R21" s="209">
        <f t="shared" si="7"/>
        <v>0</v>
      </c>
      <c r="S21" s="209">
        <f t="shared" si="7"/>
        <v>4811460</v>
      </c>
      <c r="T21" s="72"/>
      <c r="U21" s="72"/>
    </row>
    <row r="22" spans="2:21" s="69" customFormat="1" ht="15.75">
      <c r="B22" s="43"/>
      <c r="C22" s="43" t="s">
        <v>298</v>
      </c>
      <c r="D22" s="43" t="s">
        <v>28</v>
      </c>
      <c r="E22" s="43" t="s">
        <v>29</v>
      </c>
      <c r="F22" s="44" t="s">
        <v>30</v>
      </c>
      <c r="G22" s="74">
        <f>H22+K22</f>
        <v>435000</v>
      </c>
      <c r="H22" s="74">
        <v>435000</v>
      </c>
      <c r="I22" s="74"/>
      <c r="J22" s="74"/>
      <c r="K22" s="71"/>
      <c r="L22" s="74">
        <f aca="true" t="shared" si="8" ref="L22:L41">N22+Q22</f>
        <v>838505</v>
      </c>
      <c r="M22" s="74">
        <f>Q22</f>
        <v>838505</v>
      </c>
      <c r="N22" s="74"/>
      <c r="O22" s="71"/>
      <c r="P22" s="71"/>
      <c r="Q22" s="74">
        <v>838505</v>
      </c>
      <c r="R22" s="74"/>
      <c r="S22" s="71">
        <f aca="true" t="shared" si="9" ref="S22:S41">G22+L22</f>
        <v>1273505</v>
      </c>
      <c r="T22" s="72"/>
      <c r="U22" s="72"/>
    </row>
    <row r="23" spans="2:21" s="69" customFormat="1" ht="15.75" hidden="1">
      <c r="B23" s="43"/>
      <c r="C23" s="43" t="s">
        <v>299</v>
      </c>
      <c r="D23" s="43" t="s">
        <v>300</v>
      </c>
      <c r="E23" s="43" t="s">
        <v>124</v>
      </c>
      <c r="F23" s="44" t="s">
        <v>301</v>
      </c>
      <c r="G23" s="74">
        <f aca="true" t="shared" si="10" ref="G23:G41">H23+K23</f>
        <v>0</v>
      </c>
      <c r="H23" s="74"/>
      <c r="I23" s="74"/>
      <c r="J23" s="74"/>
      <c r="K23" s="71"/>
      <c r="L23" s="74">
        <f t="shared" si="8"/>
        <v>0</v>
      </c>
      <c r="M23" s="74">
        <f aca="true" t="shared" si="11" ref="M23:M41">Q23</f>
        <v>0</v>
      </c>
      <c r="N23" s="71"/>
      <c r="O23" s="71"/>
      <c r="P23" s="71"/>
      <c r="Q23" s="71"/>
      <c r="R23" s="71"/>
      <c r="S23" s="71">
        <f t="shared" si="9"/>
        <v>0</v>
      </c>
      <c r="T23" s="72"/>
      <c r="U23" s="72"/>
    </row>
    <row r="24" spans="2:21" s="69" customFormat="1" ht="40.5" customHeight="1" hidden="1">
      <c r="B24" s="53"/>
      <c r="C24" s="53" t="s">
        <v>302</v>
      </c>
      <c r="D24" s="53" t="s">
        <v>303</v>
      </c>
      <c r="E24" s="53" t="s">
        <v>126</v>
      </c>
      <c r="F24" s="44" t="s">
        <v>397</v>
      </c>
      <c r="G24" s="74">
        <f t="shared" si="10"/>
        <v>0</v>
      </c>
      <c r="H24" s="74"/>
      <c r="I24" s="74"/>
      <c r="J24" s="74"/>
      <c r="K24" s="71"/>
      <c r="L24" s="74">
        <f t="shared" si="8"/>
        <v>0</v>
      </c>
      <c r="M24" s="74">
        <f t="shared" si="11"/>
        <v>0</v>
      </c>
      <c r="N24" s="71"/>
      <c r="O24" s="71"/>
      <c r="P24" s="71"/>
      <c r="Q24" s="71"/>
      <c r="R24" s="71"/>
      <c r="S24" s="71">
        <f t="shared" si="9"/>
        <v>0</v>
      </c>
      <c r="T24" s="72"/>
      <c r="U24" s="72"/>
    </row>
    <row r="25" spans="2:21" s="69" customFormat="1" ht="35.25" customHeight="1" hidden="1">
      <c r="B25" s="43"/>
      <c r="C25" s="43" t="s">
        <v>417</v>
      </c>
      <c r="D25" s="43" t="s">
        <v>395</v>
      </c>
      <c r="E25" s="43" t="s">
        <v>122</v>
      </c>
      <c r="F25" s="44" t="s">
        <v>396</v>
      </c>
      <c r="G25" s="74">
        <f t="shared" si="10"/>
        <v>0</v>
      </c>
      <c r="H25" s="74"/>
      <c r="I25" s="71"/>
      <c r="J25" s="71"/>
      <c r="K25" s="71"/>
      <c r="L25" s="74">
        <f t="shared" si="8"/>
        <v>0</v>
      </c>
      <c r="M25" s="74">
        <f t="shared" si="11"/>
        <v>0</v>
      </c>
      <c r="N25" s="71"/>
      <c r="O25" s="71"/>
      <c r="P25" s="71"/>
      <c r="Q25" s="71"/>
      <c r="R25" s="71"/>
      <c r="S25" s="71">
        <f t="shared" si="9"/>
        <v>0</v>
      </c>
      <c r="T25" s="72"/>
      <c r="U25" s="72"/>
    </row>
    <row r="26" spans="2:21" s="69" customFormat="1" ht="21.75" customHeight="1" hidden="1">
      <c r="B26" s="43"/>
      <c r="C26" s="43" t="s">
        <v>337</v>
      </c>
      <c r="D26" s="43" t="s">
        <v>338</v>
      </c>
      <c r="E26" s="43" t="s">
        <v>32</v>
      </c>
      <c r="F26" s="46" t="s">
        <v>339</v>
      </c>
      <c r="G26" s="74">
        <f t="shared" si="10"/>
        <v>0</v>
      </c>
      <c r="H26" s="74"/>
      <c r="I26" s="71"/>
      <c r="J26" s="71"/>
      <c r="K26" s="71"/>
      <c r="L26" s="74">
        <f t="shared" si="8"/>
        <v>0</v>
      </c>
      <c r="M26" s="74">
        <f t="shared" si="11"/>
        <v>0</v>
      </c>
      <c r="N26" s="71"/>
      <c r="O26" s="71"/>
      <c r="P26" s="71"/>
      <c r="Q26" s="71"/>
      <c r="R26" s="71"/>
      <c r="S26" s="71">
        <f t="shared" si="9"/>
        <v>0</v>
      </c>
      <c r="T26" s="72"/>
      <c r="U26" s="72"/>
    </row>
    <row r="27" spans="2:21" s="69" customFormat="1" ht="21.75" customHeight="1" hidden="1">
      <c r="B27" s="43"/>
      <c r="C27" s="43" t="s">
        <v>398</v>
      </c>
      <c r="D27" s="43" t="s">
        <v>399</v>
      </c>
      <c r="E27" s="43" t="s">
        <v>32</v>
      </c>
      <c r="F27" s="44" t="s">
        <v>400</v>
      </c>
      <c r="G27" s="74">
        <f t="shared" si="10"/>
        <v>0</v>
      </c>
      <c r="H27" s="74"/>
      <c r="I27" s="71"/>
      <c r="J27" s="71"/>
      <c r="K27" s="71"/>
      <c r="L27" s="74">
        <f t="shared" si="8"/>
        <v>0</v>
      </c>
      <c r="M27" s="74">
        <f t="shared" si="11"/>
        <v>0</v>
      </c>
      <c r="N27" s="71"/>
      <c r="O27" s="71"/>
      <c r="P27" s="71"/>
      <c r="Q27" s="71"/>
      <c r="R27" s="71"/>
      <c r="S27" s="71">
        <f t="shared" si="9"/>
        <v>0</v>
      </c>
      <c r="T27" s="72"/>
      <c r="U27" s="72"/>
    </row>
    <row r="28" spans="2:21" s="69" customFormat="1" ht="21.75" customHeight="1" hidden="1">
      <c r="B28" s="53"/>
      <c r="C28" s="53" t="s">
        <v>361</v>
      </c>
      <c r="D28" s="53" t="s">
        <v>362</v>
      </c>
      <c r="E28" s="53" t="s">
        <v>32</v>
      </c>
      <c r="F28" s="44" t="s">
        <v>363</v>
      </c>
      <c r="G28" s="74">
        <f t="shared" si="10"/>
        <v>0</v>
      </c>
      <c r="H28" s="74"/>
      <c r="I28" s="71"/>
      <c r="J28" s="71"/>
      <c r="K28" s="71"/>
      <c r="L28" s="74">
        <f t="shared" si="8"/>
        <v>0</v>
      </c>
      <c r="M28" s="74">
        <f t="shared" si="11"/>
        <v>0</v>
      </c>
      <c r="N28" s="71"/>
      <c r="O28" s="71"/>
      <c r="P28" s="71"/>
      <c r="Q28" s="71"/>
      <c r="R28" s="71"/>
      <c r="S28" s="71">
        <f t="shared" si="9"/>
        <v>0</v>
      </c>
      <c r="T28" s="72"/>
      <c r="U28" s="72"/>
    </row>
    <row r="29" spans="2:21" s="69" customFormat="1" ht="21.75" customHeight="1" hidden="1">
      <c r="B29" s="53"/>
      <c r="C29" s="53" t="s">
        <v>364</v>
      </c>
      <c r="D29" s="53" t="s">
        <v>365</v>
      </c>
      <c r="E29" s="53" t="s">
        <v>32</v>
      </c>
      <c r="F29" s="44" t="s">
        <v>366</v>
      </c>
      <c r="G29" s="74">
        <f t="shared" si="10"/>
        <v>0</v>
      </c>
      <c r="H29" s="74"/>
      <c r="I29" s="74"/>
      <c r="J29" s="74"/>
      <c r="K29" s="74"/>
      <c r="L29" s="74">
        <f t="shared" si="8"/>
        <v>0</v>
      </c>
      <c r="M29" s="74">
        <f t="shared" si="11"/>
        <v>0</v>
      </c>
      <c r="N29" s="71"/>
      <c r="O29" s="71"/>
      <c r="P29" s="71"/>
      <c r="Q29" s="71"/>
      <c r="R29" s="71"/>
      <c r="S29" s="71">
        <f t="shared" si="9"/>
        <v>0</v>
      </c>
      <c r="T29" s="72"/>
      <c r="U29" s="72"/>
    </row>
    <row r="30" spans="2:21" s="69" customFormat="1" ht="31.5" hidden="1">
      <c r="B30" s="53"/>
      <c r="C30" s="53" t="s">
        <v>306</v>
      </c>
      <c r="D30" s="53" t="s">
        <v>307</v>
      </c>
      <c r="E30" s="53" t="s">
        <v>35</v>
      </c>
      <c r="F30" s="88" t="s">
        <v>308</v>
      </c>
      <c r="G30" s="74">
        <f t="shared" si="10"/>
        <v>0</v>
      </c>
      <c r="H30" s="74"/>
      <c r="I30" s="74"/>
      <c r="J30" s="74"/>
      <c r="K30" s="71"/>
      <c r="L30" s="74">
        <f t="shared" si="8"/>
        <v>0</v>
      </c>
      <c r="M30" s="74">
        <f t="shared" si="11"/>
        <v>0</v>
      </c>
      <c r="N30" s="71"/>
      <c r="O30" s="71"/>
      <c r="P30" s="71"/>
      <c r="Q30" s="71"/>
      <c r="R30" s="71"/>
      <c r="S30" s="71">
        <f t="shared" si="9"/>
        <v>0</v>
      </c>
      <c r="T30" s="72"/>
      <c r="U30" s="72"/>
    </row>
    <row r="31" spans="2:21" s="69" customFormat="1" ht="15.75" hidden="1">
      <c r="B31" s="43"/>
      <c r="C31" s="53" t="s">
        <v>466</v>
      </c>
      <c r="D31" s="53" t="s">
        <v>467</v>
      </c>
      <c r="E31" s="53" t="s">
        <v>35</v>
      </c>
      <c r="F31" s="88" t="s">
        <v>468</v>
      </c>
      <c r="G31" s="74">
        <f t="shared" si="10"/>
        <v>0</v>
      </c>
      <c r="H31" s="74"/>
      <c r="I31" s="74"/>
      <c r="J31" s="74"/>
      <c r="K31" s="71"/>
      <c r="L31" s="74">
        <f t="shared" si="8"/>
        <v>0</v>
      </c>
      <c r="M31" s="74">
        <f t="shared" si="11"/>
        <v>0</v>
      </c>
      <c r="N31" s="71"/>
      <c r="O31" s="71"/>
      <c r="P31" s="71"/>
      <c r="Q31" s="71"/>
      <c r="R31" s="71"/>
      <c r="S31" s="71">
        <f t="shared" si="9"/>
        <v>0</v>
      </c>
      <c r="T31" s="72"/>
      <c r="U31" s="72"/>
    </row>
    <row r="32" spans="2:21" s="69" customFormat="1" ht="15.75" hidden="1">
      <c r="B32" s="43"/>
      <c r="C32" s="43" t="s">
        <v>359</v>
      </c>
      <c r="D32" s="43" t="s">
        <v>358</v>
      </c>
      <c r="E32" s="43" t="s">
        <v>208</v>
      </c>
      <c r="F32" s="45" t="s">
        <v>360</v>
      </c>
      <c r="G32" s="74">
        <f t="shared" si="10"/>
        <v>0</v>
      </c>
      <c r="H32" s="74"/>
      <c r="I32" s="74"/>
      <c r="J32" s="74"/>
      <c r="K32" s="71"/>
      <c r="L32" s="74">
        <f t="shared" si="8"/>
        <v>0</v>
      </c>
      <c r="M32" s="74">
        <f t="shared" si="11"/>
        <v>0</v>
      </c>
      <c r="N32" s="71"/>
      <c r="O32" s="71"/>
      <c r="P32" s="71"/>
      <c r="Q32" s="71"/>
      <c r="R32" s="71"/>
      <c r="S32" s="71">
        <f t="shared" si="9"/>
        <v>0</v>
      </c>
      <c r="T32" s="72"/>
      <c r="U32" s="72"/>
    </row>
    <row r="33" spans="2:21" s="69" customFormat="1" ht="19.5" customHeight="1" hidden="1">
      <c r="B33" s="43"/>
      <c r="C33" s="43" t="s">
        <v>327</v>
      </c>
      <c r="D33" s="43" t="s">
        <v>37</v>
      </c>
      <c r="E33" s="43" t="s">
        <v>38</v>
      </c>
      <c r="F33" s="45" t="s">
        <v>39</v>
      </c>
      <c r="G33" s="74">
        <f t="shared" si="10"/>
        <v>0</v>
      </c>
      <c r="I33" s="74"/>
      <c r="J33" s="74"/>
      <c r="K33" s="71"/>
      <c r="L33" s="74">
        <f t="shared" si="8"/>
        <v>0</v>
      </c>
      <c r="M33" s="74">
        <f t="shared" si="11"/>
        <v>0</v>
      </c>
      <c r="N33" s="71"/>
      <c r="O33" s="71"/>
      <c r="P33" s="71"/>
      <c r="Q33" s="71"/>
      <c r="R33" s="71"/>
      <c r="S33" s="71">
        <f t="shared" si="9"/>
        <v>0</v>
      </c>
      <c r="T33" s="72"/>
      <c r="U33" s="72"/>
    </row>
    <row r="34" spans="2:21" s="69" customFormat="1" ht="31.5" hidden="1">
      <c r="B34" s="43"/>
      <c r="C34" s="43" t="s">
        <v>328</v>
      </c>
      <c r="D34" s="43" t="s">
        <v>275</v>
      </c>
      <c r="E34" s="43" t="s">
        <v>38</v>
      </c>
      <c r="F34" s="44" t="s">
        <v>276</v>
      </c>
      <c r="G34" s="74">
        <f t="shared" si="10"/>
        <v>0</v>
      </c>
      <c r="H34" s="74"/>
      <c r="I34" s="74"/>
      <c r="J34" s="74"/>
      <c r="K34" s="71"/>
      <c r="L34" s="74">
        <f t="shared" si="8"/>
        <v>0</v>
      </c>
      <c r="M34" s="74">
        <f t="shared" si="11"/>
        <v>0</v>
      </c>
      <c r="N34" s="71"/>
      <c r="O34" s="71"/>
      <c r="P34" s="71"/>
      <c r="Q34" s="71"/>
      <c r="R34" s="71"/>
      <c r="S34" s="71">
        <f t="shared" si="9"/>
        <v>0</v>
      </c>
      <c r="T34" s="72"/>
      <c r="U34" s="72"/>
    </row>
    <row r="35" spans="2:21" s="69" customFormat="1" ht="54.75" customHeight="1" hidden="1">
      <c r="B35" s="43"/>
      <c r="C35" s="43" t="s">
        <v>469</v>
      </c>
      <c r="D35" s="43" t="s">
        <v>470</v>
      </c>
      <c r="E35" s="43" t="s">
        <v>471</v>
      </c>
      <c r="F35" s="44" t="s">
        <v>472</v>
      </c>
      <c r="G35" s="74">
        <f t="shared" si="10"/>
        <v>0</v>
      </c>
      <c r="H35" s="74"/>
      <c r="I35" s="74"/>
      <c r="J35" s="74"/>
      <c r="K35" s="71"/>
      <c r="L35" s="74">
        <f t="shared" si="8"/>
        <v>0</v>
      </c>
      <c r="M35" s="74">
        <f t="shared" si="11"/>
        <v>0</v>
      </c>
      <c r="N35" s="71"/>
      <c r="O35" s="71"/>
      <c r="P35" s="71"/>
      <c r="Q35" s="74"/>
      <c r="R35" s="71"/>
      <c r="S35" s="71">
        <f t="shared" si="9"/>
        <v>0</v>
      </c>
      <c r="T35" s="72"/>
      <c r="U35" s="72"/>
    </row>
    <row r="36" spans="2:21" s="69" customFormat="1" ht="15.75" hidden="1">
      <c r="B36" s="43"/>
      <c r="C36" s="43"/>
      <c r="D36" s="43"/>
      <c r="E36" s="43"/>
      <c r="F36" s="44"/>
      <c r="G36" s="74">
        <f t="shared" si="10"/>
        <v>0</v>
      </c>
      <c r="H36" s="74"/>
      <c r="I36" s="74"/>
      <c r="J36" s="74"/>
      <c r="K36" s="71"/>
      <c r="L36" s="74">
        <f t="shared" si="8"/>
        <v>0</v>
      </c>
      <c r="M36" s="74">
        <f t="shared" si="11"/>
        <v>0</v>
      </c>
      <c r="N36" s="71"/>
      <c r="O36" s="71"/>
      <c r="P36" s="71"/>
      <c r="Q36" s="74"/>
      <c r="R36" s="71"/>
      <c r="S36" s="71">
        <f t="shared" si="9"/>
        <v>0</v>
      </c>
      <c r="T36" s="72"/>
      <c r="U36" s="72"/>
    </row>
    <row r="37" spans="2:21" s="69" customFormat="1" ht="17.25" customHeight="1" hidden="1">
      <c r="B37" s="43"/>
      <c r="C37" s="43"/>
      <c r="D37" s="43"/>
      <c r="E37" s="43"/>
      <c r="F37" s="45"/>
      <c r="G37" s="74">
        <f t="shared" si="10"/>
        <v>0</v>
      </c>
      <c r="H37" s="74"/>
      <c r="I37" s="74"/>
      <c r="J37" s="74"/>
      <c r="K37" s="71"/>
      <c r="L37" s="74">
        <f t="shared" si="8"/>
        <v>0</v>
      </c>
      <c r="M37" s="74">
        <f t="shared" si="11"/>
        <v>0</v>
      </c>
      <c r="N37" s="71"/>
      <c r="O37" s="71"/>
      <c r="P37" s="71"/>
      <c r="Q37" s="71"/>
      <c r="R37" s="71"/>
      <c r="S37" s="71">
        <f t="shared" si="9"/>
        <v>0</v>
      </c>
      <c r="T37" s="72"/>
      <c r="U37" s="72"/>
    </row>
    <row r="38" spans="2:21" s="69" customFormat="1" ht="17.25" customHeight="1" hidden="1">
      <c r="B38" s="43"/>
      <c r="C38" s="210" t="s">
        <v>652</v>
      </c>
      <c r="D38" s="210" t="s">
        <v>494</v>
      </c>
      <c r="E38" s="210" t="s">
        <v>69</v>
      </c>
      <c r="F38" s="213" t="s">
        <v>495</v>
      </c>
      <c r="G38" s="74">
        <f t="shared" si="10"/>
        <v>0</v>
      </c>
      <c r="H38" s="74"/>
      <c r="I38" s="74"/>
      <c r="J38" s="74"/>
      <c r="K38" s="71"/>
      <c r="L38" s="74">
        <f t="shared" si="8"/>
        <v>0</v>
      </c>
      <c r="M38" s="74">
        <f t="shared" si="11"/>
        <v>0</v>
      </c>
      <c r="N38" s="71"/>
      <c r="O38" s="71"/>
      <c r="P38" s="71"/>
      <c r="Q38" s="71"/>
      <c r="R38" s="71"/>
      <c r="S38" s="71">
        <f t="shared" si="9"/>
        <v>0</v>
      </c>
      <c r="T38" s="72"/>
      <c r="U38" s="72"/>
    </row>
    <row r="39" spans="2:21" s="69" customFormat="1" ht="17.25" customHeight="1">
      <c r="B39" s="43"/>
      <c r="C39" s="210" t="s">
        <v>710</v>
      </c>
      <c r="D39" s="210" t="s">
        <v>711</v>
      </c>
      <c r="E39" s="210" t="s">
        <v>480</v>
      </c>
      <c r="F39" s="554" t="s">
        <v>717</v>
      </c>
      <c r="G39" s="74">
        <f t="shared" si="10"/>
        <v>0</v>
      </c>
      <c r="H39" s="74"/>
      <c r="I39" s="74"/>
      <c r="J39" s="74"/>
      <c r="K39" s="71"/>
      <c r="L39" s="74">
        <f t="shared" si="8"/>
        <v>557721</v>
      </c>
      <c r="M39" s="74">
        <f t="shared" si="11"/>
        <v>557721</v>
      </c>
      <c r="N39" s="71"/>
      <c r="O39" s="71"/>
      <c r="P39" s="71"/>
      <c r="Q39" s="74">
        <v>557721</v>
      </c>
      <c r="R39" s="71"/>
      <c r="S39" s="71">
        <f t="shared" si="9"/>
        <v>557721</v>
      </c>
      <c r="T39" s="72"/>
      <c r="U39" s="72"/>
    </row>
    <row r="40" spans="2:21" s="69" customFormat="1" ht="34.5" customHeight="1">
      <c r="B40" s="43"/>
      <c r="C40" s="210" t="s">
        <v>712</v>
      </c>
      <c r="D40" s="210" t="s">
        <v>713</v>
      </c>
      <c r="E40" s="210" t="s">
        <v>356</v>
      </c>
      <c r="F40" s="553" t="s">
        <v>716</v>
      </c>
      <c r="G40" s="74">
        <f t="shared" si="10"/>
        <v>0</v>
      </c>
      <c r="H40" s="74"/>
      <c r="I40" s="74"/>
      <c r="J40" s="74"/>
      <c r="K40" s="71"/>
      <c r="L40" s="74">
        <f t="shared" si="8"/>
        <v>2908580</v>
      </c>
      <c r="M40" s="74">
        <f t="shared" si="11"/>
        <v>2908580</v>
      </c>
      <c r="N40" s="71"/>
      <c r="O40" s="71"/>
      <c r="P40" s="71"/>
      <c r="Q40" s="74">
        <v>2908580</v>
      </c>
      <c r="R40" s="71"/>
      <c r="S40" s="71">
        <f t="shared" si="9"/>
        <v>2908580</v>
      </c>
      <c r="T40" s="72"/>
      <c r="U40" s="72"/>
    </row>
    <row r="41" spans="2:21" s="69" customFormat="1" ht="24" customHeight="1">
      <c r="B41" s="43"/>
      <c r="C41" s="210" t="s">
        <v>714</v>
      </c>
      <c r="D41" s="210" t="s">
        <v>715</v>
      </c>
      <c r="E41" s="210" t="s">
        <v>356</v>
      </c>
      <c r="F41" s="620" t="s">
        <v>754</v>
      </c>
      <c r="G41" s="74">
        <f t="shared" si="10"/>
        <v>0</v>
      </c>
      <c r="H41" s="74"/>
      <c r="I41" s="74"/>
      <c r="J41" s="74"/>
      <c r="K41" s="71"/>
      <c r="L41" s="74">
        <f t="shared" si="8"/>
        <v>71654</v>
      </c>
      <c r="M41" s="74">
        <f t="shared" si="11"/>
        <v>71654</v>
      </c>
      <c r="N41" s="71"/>
      <c r="O41" s="71"/>
      <c r="P41" s="71"/>
      <c r="Q41" s="74">
        <v>71654</v>
      </c>
      <c r="R41" s="71"/>
      <c r="S41" s="71">
        <f t="shared" si="9"/>
        <v>71654</v>
      </c>
      <c r="T41" s="72"/>
      <c r="U41" s="72"/>
    </row>
    <row r="42" spans="2:21" s="69" customFormat="1" ht="15.75" hidden="1">
      <c r="B42" s="43"/>
      <c r="C42" s="43" t="s">
        <v>473</v>
      </c>
      <c r="D42" s="43" t="s">
        <v>474</v>
      </c>
      <c r="E42" s="43" t="s">
        <v>475</v>
      </c>
      <c r="F42" s="44" t="s">
        <v>476</v>
      </c>
      <c r="G42" s="74">
        <f>H42+K42</f>
        <v>0</v>
      </c>
      <c r="H42" s="74"/>
      <c r="I42" s="74"/>
      <c r="J42" s="74"/>
      <c r="K42" s="71"/>
      <c r="L42" s="74">
        <f>N42+Q42</f>
        <v>0</v>
      </c>
      <c r="M42" s="74">
        <f>Q42</f>
        <v>0</v>
      </c>
      <c r="N42" s="71"/>
      <c r="O42" s="71"/>
      <c r="P42" s="71"/>
      <c r="Q42" s="71"/>
      <c r="R42" s="71"/>
      <c r="S42" s="71">
        <f aca="true" t="shared" si="12" ref="S42:S49">G42+L42</f>
        <v>0</v>
      </c>
      <c r="T42" s="72"/>
      <c r="U42" s="72"/>
    </row>
    <row r="43" spans="2:21" s="69" customFormat="1" ht="16.5" hidden="1">
      <c r="B43" s="89" t="s">
        <v>66</v>
      </c>
      <c r="C43" s="43" t="s">
        <v>489</v>
      </c>
      <c r="D43" s="76" t="s">
        <v>460</v>
      </c>
      <c r="E43" s="76" t="s">
        <v>356</v>
      </c>
      <c r="F43" s="45" t="s">
        <v>461</v>
      </c>
      <c r="G43" s="74">
        <f>H43+K43</f>
        <v>0</v>
      </c>
      <c r="H43" s="74"/>
      <c r="I43" s="71"/>
      <c r="J43" s="71"/>
      <c r="K43" s="71"/>
      <c r="L43" s="74">
        <f>N43+Q43</f>
        <v>0</v>
      </c>
      <c r="M43" s="74">
        <f>Q43</f>
        <v>0</v>
      </c>
      <c r="N43" s="71"/>
      <c r="O43" s="71"/>
      <c r="P43" s="71"/>
      <c r="Q43" s="74"/>
      <c r="R43" s="71"/>
      <c r="S43" s="71">
        <f t="shared" si="12"/>
        <v>0</v>
      </c>
      <c r="T43" s="72"/>
      <c r="U43" s="72"/>
    </row>
    <row r="44" spans="2:21" s="73" customFormat="1" ht="19.5" customHeight="1" hidden="1">
      <c r="B44" s="43"/>
      <c r="C44" s="43" t="s">
        <v>332</v>
      </c>
      <c r="D44" s="43" t="s">
        <v>333</v>
      </c>
      <c r="E44" s="43" t="s">
        <v>47</v>
      </c>
      <c r="F44" s="45" t="s">
        <v>357</v>
      </c>
      <c r="G44" s="74">
        <f>H44+K44</f>
        <v>0</v>
      </c>
      <c r="H44" s="74"/>
      <c r="I44" s="74"/>
      <c r="J44" s="71"/>
      <c r="K44" s="71"/>
      <c r="L44" s="74">
        <f>N44+Q44</f>
        <v>0</v>
      </c>
      <c r="M44" s="74">
        <f>Q44</f>
        <v>0</v>
      </c>
      <c r="N44" s="71"/>
      <c r="O44" s="71"/>
      <c r="P44" s="71"/>
      <c r="Q44" s="71"/>
      <c r="R44" s="71"/>
      <c r="S44" s="71">
        <f t="shared" si="12"/>
        <v>0</v>
      </c>
      <c r="T44" s="75"/>
      <c r="U44" s="75"/>
    </row>
    <row r="45" spans="2:21" s="69" customFormat="1" ht="15.75" hidden="1">
      <c r="B45" s="43"/>
      <c r="C45" s="43" t="s">
        <v>329</v>
      </c>
      <c r="D45" s="43" t="s">
        <v>330</v>
      </c>
      <c r="E45" s="43" t="s">
        <v>42</v>
      </c>
      <c r="F45" s="45" t="s">
        <v>331</v>
      </c>
      <c r="G45" s="74">
        <f>H45+K45</f>
        <v>0</v>
      </c>
      <c r="H45" s="74"/>
      <c r="I45" s="74"/>
      <c r="J45" s="74"/>
      <c r="K45" s="71"/>
      <c r="L45" s="74">
        <f>N45+Q45</f>
        <v>0</v>
      </c>
      <c r="M45" s="74">
        <f>Q45</f>
        <v>0</v>
      </c>
      <c r="N45" s="71"/>
      <c r="O45" s="71"/>
      <c r="P45" s="71"/>
      <c r="Q45" s="71"/>
      <c r="R45" s="71"/>
      <c r="S45" s="71">
        <f t="shared" si="12"/>
        <v>0</v>
      </c>
      <c r="T45" s="72"/>
      <c r="U45" s="72"/>
    </row>
    <row r="46" spans="2:21" s="73" customFormat="1" ht="33" customHeight="1" thickBot="1">
      <c r="B46" s="55"/>
      <c r="C46" s="43" t="s">
        <v>477</v>
      </c>
      <c r="D46" s="43" t="s">
        <v>443</v>
      </c>
      <c r="E46" s="43" t="s">
        <v>214</v>
      </c>
      <c r="F46" s="45" t="s">
        <v>442</v>
      </c>
      <c r="G46" s="74">
        <f>H46+K46</f>
        <v>30000</v>
      </c>
      <c r="H46" s="74">
        <v>30000</v>
      </c>
      <c r="I46" s="71"/>
      <c r="J46" s="71"/>
      <c r="K46" s="71"/>
      <c r="L46" s="74">
        <f>N46+Q46</f>
        <v>0</v>
      </c>
      <c r="M46" s="71"/>
      <c r="N46" s="71"/>
      <c r="O46" s="71"/>
      <c r="P46" s="71"/>
      <c r="Q46" s="71"/>
      <c r="R46" s="71"/>
      <c r="S46" s="71">
        <f t="shared" si="12"/>
        <v>30000</v>
      </c>
      <c r="T46" s="75"/>
      <c r="U46" s="75"/>
    </row>
    <row r="47" spans="2:21" s="73" customFormat="1" ht="16.5" hidden="1" thickBot="1">
      <c r="B47" s="55"/>
      <c r="C47" s="210"/>
      <c r="D47" s="210"/>
      <c r="E47" s="210"/>
      <c r="F47" s="229"/>
      <c r="G47" s="208"/>
      <c r="H47" s="208"/>
      <c r="I47" s="208"/>
      <c r="J47" s="208"/>
      <c r="K47" s="208"/>
      <c r="L47" s="208"/>
      <c r="M47" s="208"/>
      <c r="N47" s="208"/>
      <c r="O47" s="208"/>
      <c r="P47" s="208"/>
      <c r="Q47" s="208"/>
      <c r="R47" s="208"/>
      <c r="S47" s="208">
        <f t="shared" si="12"/>
        <v>0</v>
      </c>
      <c r="T47" s="75"/>
      <c r="U47" s="75"/>
    </row>
    <row r="48" spans="2:21" s="69" customFormat="1" ht="16.5" thickBot="1">
      <c r="B48" s="212"/>
      <c r="C48" s="224" t="s">
        <v>281</v>
      </c>
      <c r="D48" s="225" t="s">
        <v>280</v>
      </c>
      <c r="E48" s="225"/>
      <c r="F48" s="227" t="s">
        <v>135</v>
      </c>
      <c r="G48" s="219">
        <f aca="true" t="shared" si="13" ref="G48:R48">G49</f>
        <v>35630</v>
      </c>
      <c r="H48" s="219">
        <f t="shared" si="13"/>
        <v>35630</v>
      </c>
      <c r="I48" s="219">
        <f t="shared" si="13"/>
        <v>0</v>
      </c>
      <c r="J48" s="219">
        <f t="shared" si="13"/>
        <v>0</v>
      </c>
      <c r="K48" s="219">
        <f t="shared" si="13"/>
        <v>0</v>
      </c>
      <c r="L48" s="219">
        <f t="shared" si="13"/>
        <v>1984119</v>
      </c>
      <c r="M48" s="219">
        <f t="shared" si="13"/>
        <v>1984119</v>
      </c>
      <c r="N48" s="219">
        <f t="shared" si="13"/>
        <v>0</v>
      </c>
      <c r="O48" s="219">
        <f t="shared" si="13"/>
        <v>0</v>
      </c>
      <c r="P48" s="219">
        <f t="shared" si="13"/>
        <v>0</v>
      </c>
      <c r="Q48" s="219">
        <f t="shared" si="13"/>
        <v>1984119</v>
      </c>
      <c r="R48" s="219">
        <f t="shared" si="13"/>
        <v>0</v>
      </c>
      <c r="S48" s="221">
        <f t="shared" si="12"/>
        <v>2019749</v>
      </c>
      <c r="T48" s="72"/>
      <c r="U48" s="72"/>
    </row>
    <row r="49" spans="1:21" s="69" customFormat="1" ht="15.75" hidden="1">
      <c r="A49" s="133" t="s">
        <v>136</v>
      </c>
      <c r="B49" s="55" t="s">
        <v>280</v>
      </c>
      <c r="C49" s="222" t="s">
        <v>294</v>
      </c>
      <c r="D49" s="222"/>
      <c r="E49" s="222"/>
      <c r="F49" s="223" t="s">
        <v>138</v>
      </c>
      <c r="G49" s="209">
        <f>G50+G51+G52+G53+G54+G55+G57+G59+G58</f>
        <v>35630</v>
      </c>
      <c r="H49" s="209">
        <f>H50+H51+H52+H53+H54+H55+H57+H59+H58</f>
        <v>35630</v>
      </c>
      <c r="I49" s="209">
        <f>I50+I51+I52+I53+I54+I55+I57+I59+I58</f>
        <v>0</v>
      </c>
      <c r="J49" s="209">
        <f>J50+J51+J52+J53+J54+J55+J57+J59+J58</f>
        <v>0</v>
      </c>
      <c r="K49" s="209">
        <f>K50+K51+K52+K53+K54+K55+K57+K59+K58</f>
        <v>0</v>
      </c>
      <c r="L49" s="209">
        <f aca="true" t="shared" si="14" ref="L49:Q49">L50+L51+L52+L53+L54+L55+L56+L57+L59+L60+L61</f>
        <v>1984119</v>
      </c>
      <c r="M49" s="209">
        <f t="shared" si="14"/>
        <v>1984119</v>
      </c>
      <c r="N49" s="209">
        <f t="shared" si="14"/>
        <v>0</v>
      </c>
      <c r="O49" s="209">
        <f t="shared" si="14"/>
        <v>0</v>
      </c>
      <c r="P49" s="209">
        <f t="shared" si="14"/>
        <v>0</v>
      </c>
      <c r="Q49" s="209">
        <f t="shared" si="14"/>
        <v>1984119</v>
      </c>
      <c r="R49" s="209">
        <f>R50+R51+R52+R53+R54+R55+R56+R57+R59</f>
        <v>0</v>
      </c>
      <c r="S49" s="209">
        <f t="shared" si="12"/>
        <v>2019749</v>
      </c>
      <c r="T49" s="72"/>
      <c r="U49" s="72"/>
    </row>
    <row r="50" spans="2:21" s="69" customFormat="1" ht="19.5" customHeight="1">
      <c r="B50" s="43"/>
      <c r="C50" s="43" t="s">
        <v>282</v>
      </c>
      <c r="D50" s="43" t="s">
        <v>140</v>
      </c>
      <c r="E50" s="43" t="s">
        <v>141</v>
      </c>
      <c r="F50" s="45" t="s">
        <v>283</v>
      </c>
      <c r="G50" s="74">
        <f>H50+K50</f>
        <v>3630</v>
      </c>
      <c r="H50" s="74">
        <v>3630</v>
      </c>
      <c r="I50" s="74"/>
      <c r="J50" s="74"/>
      <c r="K50" s="71"/>
      <c r="L50" s="74">
        <f aca="true" t="shared" si="15" ref="L50:L61">N50+Q50</f>
        <v>0</v>
      </c>
      <c r="M50" s="74">
        <f aca="true" t="shared" si="16" ref="M50:M87">Q50</f>
        <v>0</v>
      </c>
      <c r="N50" s="74"/>
      <c r="O50" s="71"/>
      <c r="P50" s="71"/>
      <c r="Q50" s="74"/>
      <c r="R50" s="71"/>
      <c r="S50" s="71">
        <f aca="true" t="shared" si="17" ref="S50:S58">G50+L50</f>
        <v>3630</v>
      </c>
      <c r="T50" s="72"/>
      <c r="U50" s="72"/>
    </row>
    <row r="51" spans="2:21" s="69" customFormat="1" ht="31.5">
      <c r="B51" s="43"/>
      <c r="C51" s="43" t="s">
        <v>284</v>
      </c>
      <c r="D51" s="43" t="s">
        <v>143</v>
      </c>
      <c r="E51" s="43" t="s">
        <v>144</v>
      </c>
      <c r="F51" s="45" t="s">
        <v>699</v>
      </c>
      <c r="G51" s="74">
        <f aca="true" t="shared" si="18" ref="G51:G61">H51+K51</f>
        <v>0</v>
      </c>
      <c r="H51" s="74"/>
      <c r="I51" s="74"/>
      <c r="J51" s="74"/>
      <c r="K51" s="71"/>
      <c r="L51" s="74">
        <f t="shared" si="15"/>
        <v>208043</v>
      </c>
      <c r="M51" s="74">
        <f t="shared" si="16"/>
        <v>208043</v>
      </c>
      <c r="N51" s="74"/>
      <c r="O51" s="74"/>
      <c r="P51" s="71"/>
      <c r="Q51" s="74">
        <v>208043</v>
      </c>
      <c r="R51" s="71"/>
      <c r="S51" s="71">
        <f t="shared" si="17"/>
        <v>208043</v>
      </c>
      <c r="T51" s="72"/>
      <c r="U51" s="72"/>
    </row>
    <row r="52" spans="1:21" s="90" customFormat="1" ht="50.25" customHeight="1" hidden="1">
      <c r="A52" s="134"/>
      <c r="B52" s="43"/>
      <c r="C52" s="43" t="s">
        <v>285</v>
      </c>
      <c r="D52" s="43" t="s">
        <v>59</v>
      </c>
      <c r="E52" s="43" t="s">
        <v>141</v>
      </c>
      <c r="F52" s="45" t="s">
        <v>401</v>
      </c>
      <c r="G52" s="74">
        <f t="shared" si="18"/>
        <v>0</v>
      </c>
      <c r="H52" s="74"/>
      <c r="I52" s="74"/>
      <c r="J52" s="74"/>
      <c r="K52" s="87"/>
      <c r="L52" s="74">
        <f t="shared" si="15"/>
        <v>0</v>
      </c>
      <c r="M52" s="74">
        <f t="shared" si="16"/>
        <v>0</v>
      </c>
      <c r="N52" s="87"/>
      <c r="O52" s="87"/>
      <c r="P52" s="87"/>
      <c r="Q52" s="87"/>
      <c r="R52" s="87"/>
      <c r="S52" s="71">
        <f t="shared" si="17"/>
        <v>0</v>
      </c>
      <c r="T52" s="83"/>
      <c r="U52" s="83"/>
    </row>
    <row r="53" spans="1:21" s="90" customFormat="1" ht="31.5">
      <c r="A53" s="134"/>
      <c r="B53" s="43"/>
      <c r="C53" s="43" t="s">
        <v>286</v>
      </c>
      <c r="D53" s="43" t="s">
        <v>61</v>
      </c>
      <c r="E53" s="43" t="s">
        <v>148</v>
      </c>
      <c r="F53" s="45" t="s">
        <v>700</v>
      </c>
      <c r="G53" s="74">
        <f t="shared" si="18"/>
        <v>32000</v>
      </c>
      <c r="H53" s="74">
        <v>32000</v>
      </c>
      <c r="I53" s="74"/>
      <c r="J53" s="74"/>
      <c r="K53" s="87"/>
      <c r="L53" s="74">
        <f t="shared" si="15"/>
        <v>0</v>
      </c>
      <c r="M53" s="74">
        <f t="shared" si="16"/>
        <v>0</v>
      </c>
      <c r="N53" s="74"/>
      <c r="O53" s="74"/>
      <c r="P53" s="74"/>
      <c r="Q53" s="87"/>
      <c r="R53" s="87"/>
      <c r="S53" s="71">
        <f t="shared" si="17"/>
        <v>32000</v>
      </c>
      <c r="T53" s="83"/>
      <c r="U53" s="83"/>
    </row>
    <row r="54" spans="1:21" s="69" customFormat="1" ht="15.75" hidden="1">
      <c r="A54" s="133" t="s">
        <v>150</v>
      </c>
      <c r="B54" s="43"/>
      <c r="C54" s="43" t="s">
        <v>287</v>
      </c>
      <c r="D54" s="43" t="s">
        <v>288</v>
      </c>
      <c r="E54" s="43" t="s">
        <v>152</v>
      </c>
      <c r="F54" s="45" t="s">
        <v>701</v>
      </c>
      <c r="G54" s="74">
        <f t="shared" si="18"/>
        <v>0</v>
      </c>
      <c r="H54" s="74"/>
      <c r="I54" s="74"/>
      <c r="J54" s="74"/>
      <c r="K54" s="74"/>
      <c r="L54" s="74">
        <f t="shared" si="15"/>
        <v>0</v>
      </c>
      <c r="M54" s="74">
        <f t="shared" si="16"/>
        <v>0</v>
      </c>
      <c r="N54" s="74"/>
      <c r="O54" s="74"/>
      <c r="P54" s="74"/>
      <c r="Q54" s="74"/>
      <c r="R54" s="74"/>
      <c r="S54" s="71">
        <f t="shared" si="17"/>
        <v>0</v>
      </c>
      <c r="T54" s="72"/>
      <c r="U54" s="72"/>
    </row>
    <row r="55" spans="1:21" s="69" customFormat="1" ht="17.25" customHeight="1" hidden="1">
      <c r="A55" s="133" t="s">
        <v>153</v>
      </c>
      <c r="B55" s="47"/>
      <c r="C55" s="43" t="s">
        <v>369</v>
      </c>
      <c r="D55" s="43" t="s">
        <v>368</v>
      </c>
      <c r="E55" s="43" t="s">
        <v>152</v>
      </c>
      <c r="F55" s="45" t="s">
        <v>370</v>
      </c>
      <c r="G55" s="74">
        <f t="shared" si="18"/>
        <v>0</v>
      </c>
      <c r="H55" s="74"/>
      <c r="I55" s="74"/>
      <c r="J55" s="74"/>
      <c r="K55" s="74"/>
      <c r="L55" s="74">
        <f t="shared" si="15"/>
        <v>0</v>
      </c>
      <c r="M55" s="74">
        <f t="shared" si="16"/>
        <v>0</v>
      </c>
      <c r="N55" s="74"/>
      <c r="O55" s="74"/>
      <c r="P55" s="74"/>
      <c r="Q55" s="74"/>
      <c r="R55" s="74"/>
      <c r="S55" s="71">
        <f t="shared" si="17"/>
        <v>0</v>
      </c>
      <c r="T55" s="72"/>
      <c r="U55" s="72"/>
    </row>
    <row r="56" spans="1:21" s="69" customFormat="1" ht="20.25" customHeight="1" hidden="1">
      <c r="A56" s="133" t="s">
        <v>40</v>
      </c>
      <c r="B56" s="43"/>
      <c r="C56" s="43"/>
      <c r="D56" s="43"/>
      <c r="E56" s="43"/>
      <c r="F56" s="81"/>
      <c r="G56" s="87">
        <f t="shared" si="18"/>
        <v>0</v>
      </c>
      <c r="H56" s="87"/>
      <c r="I56" s="87"/>
      <c r="J56" s="74"/>
      <c r="K56" s="74"/>
      <c r="L56" s="74">
        <f t="shared" si="15"/>
        <v>0</v>
      </c>
      <c r="M56" s="74">
        <f t="shared" si="16"/>
        <v>0</v>
      </c>
      <c r="N56" s="74"/>
      <c r="O56" s="74"/>
      <c r="P56" s="74"/>
      <c r="Q56" s="74"/>
      <c r="R56" s="74"/>
      <c r="S56" s="71">
        <f t="shared" si="17"/>
        <v>0</v>
      </c>
      <c r="T56" s="78"/>
      <c r="U56" s="72"/>
    </row>
    <row r="57" spans="2:21" s="69" customFormat="1" ht="15" customHeight="1" hidden="1">
      <c r="B57" s="43"/>
      <c r="C57" s="43" t="s">
        <v>436</v>
      </c>
      <c r="D57" s="43" t="s">
        <v>437</v>
      </c>
      <c r="E57" s="43" t="s">
        <v>152</v>
      </c>
      <c r="F57" s="45" t="s">
        <v>438</v>
      </c>
      <c r="G57" s="74">
        <f t="shared" si="18"/>
        <v>0</v>
      </c>
      <c r="H57" s="74"/>
      <c r="I57" s="74"/>
      <c r="J57" s="74"/>
      <c r="K57" s="71"/>
      <c r="L57" s="74">
        <f t="shared" si="15"/>
        <v>0</v>
      </c>
      <c r="M57" s="74">
        <f t="shared" si="16"/>
        <v>0</v>
      </c>
      <c r="N57" s="71"/>
      <c r="O57" s="71"/>
      <c r="P57" s="71"/>
      <c r="Q57" s="71"/>
      <c r="R57" s="71"/>
      <c r="S57" s="71">
        <f t="shared" si="17"/>
        <v>0</v>
      </c>
      <c r="T57" s="72"/>
      <c r="U57" s="72"/>
    </row>
    <row r="58" spans="2:21" s="69" customFormat="1" ht="20.25" customHeight="1" hidden="1">
      <c r="B58" s="43"/>
      <c r="C58" s="43" t="s">
        <v>402</v>
      </c>
      <c r="D58" s="43" t="s">
        <v>403</v>
      </c>
      <c r="E58" s="43" t="s">
        <v>152</v>
      </c>
      <c r="F58" s="45" t="s">
        <v>698</v>
      </c>
      <c r="G58" s="74">
        <f t="shared" si="18"/>
        <v>0</v>
      </c>
      <c r="H58" s="74"/>
      <c r="I58" s="74"/>
      <c r="J58" s="74"/>
      <c r="K58" s="71"/>
      <c r="L58" s="74"/>
      <c r="M58" s="74">
        <f t="shared" si="16"/>
        <v>0</v>
      </c>
      <c r="N58" s="71"/>
      <c r="O58" s="71"/>
      <c r="P58" s="71"/>
      <c r="Q58" s="71"/>
      <c r="R58" s="71"/>
      <c r="S58" s="71">
        <f t="shared" si="17"/>
        <v>0</v>
      </c>
      <c r="T58" s="72"/>
      <c r="U58" s="72"/>
    </row>
    <row r="59" spans="1:21" s="69" customFormat="1" ht="31.5" hidden="1">
      <c r="A59" s="133" t="s">
        <v>136</v>
      </c>
      <c r="B59" s="43"/>
      <c r="C59" s="43" t="s">
        <v>291</v>
      </c>
      <c r="D59" s="43" t="s">
        <v>278</v>
      </c>
      <c r="E59" s="43" t="s">
        <v>38</v>
      </c>
      <c r="F59" s="45" t="s">
        <v>160</v>
      </c>
      <c r="G59" s="74">
        <f t="shared" si="18"/>
        <v>0</v>
      </c>
      <c r="H59" s="74"/>
      <c r="I59" s="74"/>
      <c r="J59" s="74"/>
      <c r="K59" s="74"/>
      <c r="L59" s="74">
        <f t="shared" si="15"/>
        <v>0</v>
      </c>
      <c r="M59" s="74">
        <f t="shared" si="16"/>
        <v>0</v>
      </c>
      <c r="N59" s="74"/>
      <c r="O59" s="74"/>
      <c r="P59" s="74"/>
      <c r="Q59" s="74"/>
      <c r="R59" s="74"/>
      <c r="S59" s="71">
        <f>G59+L59</f>
        <v>0</v>
      </c>
      <c r="T59" s="72"/>
      <c r="U59" s="72"/>
    </row>
    <row r="60" spans="1:21" s="69" customFormat="1" ht="15.75">
      <c r="A60" s="133"/>
      <c r="B60" s="43"/>
      <c r="C60" s="43" t="s">
        <v>478</v>
      </c>
      <c r="D60" s="43" t="s">
        <v>479</v>
      </c>
      <c r="E60" s="43" t="s">
        <v>480</v>
      </c>
      <c r="F60" s="45" t="s">
        <v>481</v>
      </c>
      <c r="G60" s="74">
        <f t="shared" si="18"/>
        <v>0</v>
      </c>
      <c r="H60" s="74"/>
      <c r="I60" s="74"/>
      <c r="J60" s="74"/>
      <c r="K60" s="74"/>
      <c r="L60" s="74">
        <f t="shared" si="15"/>
        <v>709576</v>
      </c>
      <c r="M60" s="74">
        <f t="shared" si="16"/>
        <v>709576</v>
      </c>
      <c r="N60" s="74"/>
      <c r="O60" s="74"/>
      <c r="P60" s="74"/>
      <c r="Q60" s="74">
        <v>709576</v>
      </c>
      <c r="R60" s="74"/>
      <c r="S60" s="71">
        <f>G60+L60</f>
        <v>709576</v>
      </c>
      <c r="T60" s="72"/>
      <c r="U60" s="72"/>
    </row>
    <row r="61" spans="1:21" s="69" customFormat="1" ht="16.5" thickBot="1">
      <c r="A61" s="133"/>
      <c r="B61" s="43"/>
      <c r="C61" s="210" t="s">
        <v>482</v>
      </c>
      <c r="D61" s="210" t="s">
        <v>483</v>
      </c>
      <c r="E61" s="210" t="s">
        <v>480</v>
      </c>
      <c r="F61" s="213" t="s">
        <v>484</v>
      </c>
      <c r="G61" s="206">
        <f t="shared" si="18"/>
        <v>0</v>
      </c>
      <c r="H61" s="206"/>
      <c r="I61" s="206"/>
      <c r="J61" s="206"/>
      <c r="K61" s="206"/>
      <c r="L61" s="206">
        <f t="shared" si="15"/>
        <v>1066500</v>
      </c>
      <c r="M61" s="206">
        <f t="shared" si="16"/>
        <v>1066500</v>
      </c>
      <c r="N61" s="206"/>
      <c r="O61" s="206"/>
      <c r="P61" s="206"/>
      <c r="Q61" s="206">
        <v>1066500</v>
      </c>
      <c r="R61" s="206"/>
      <c r="S61" s="208">
        <f>G61+L61</f>
        <v>1066500</v>
      </c>
      <c r="T61" s="72"/>
      <c r="U61" s="72"/>
    </row>
    <row r="62" spans="1:21" s="69" customFormat="1" ht="32.25" hidden="1" thickBot="1">
      <c r="A62" s="133" t="s">
        <v>161</v>
      </c>
      <c r="B62" s="212"/>
      <c r="C62" s="216" t="s">
        <v>293</v>
      </c>
      <c r="D62" s="217" t="s">
        <v>62</v>
      </c>
      <c r="E62" s="217"/>
      <c r="F62" s="218" t="s">
        <v>53</v>
      </c>
      <c r="G62" s="219">
        <f aca="true" t="shared" si="19" ref="G62:R62">G63</f>
        <v>0</v>
      </c>
      <c r="H62" s="219">
        <f t="shared" si="19"/>
        <v>0</v>
      </c>
      <c r="I62" s="219">
        <f t="shared" si="19"/>
        <v>0</v>
      </c>
      <c r="J62" s="219">
        <f t="shared" si="19"/>
        <v>0</v>
      </c>
      <c r="K62" s="219">
        <f t="shared" si="19"/>
        <v>0</v>
      </c>
      <c r="L62" s="219">
        <f t="shared" si="19"/>
        <v>0</v>
      </c>
      <c r="M62" s="219">
        <f t="shared" si="16"/>
        <v>0</v>
      </c>
      <c r="N62" s="219">
        <f t="shared" si="19"/>
        <v>0</v>
      </c>
      <c r="O62" s="219">
        <f t="shared" si="19"/>
        <v>0</v>
      </c>
      <c r="P62" s="219">
        <f t="shared" si="19"/>
        <v>0</v>
      </c>
      <c r="Q62" s="219">
        <f t="shared" si="19"/>
        <v>0</v>
      </c>
      <c r="R62" s="219">
        <f t="shared" si="19"/>
        <v>0</v>
      </c>
      <c r="S62" s="221">
        <f>G62+L62</f>
        <v>0</v>
      </c>
      <c r="T62" s="72"/>
      <c r="U62" s="72"/>
    </row>
    <row r="63" spans="1:21" s="69" customFormat="1" ht="31.5" hidden="1">
      <c r="A63" s="133"/>
      <c r="B63" s="55" t="s">
        <v>62</v>
      </c>
      <c r="C63" s="214" t="s">
        <v>292</v>
      </c>
      <c r="D63" s="214"/>
      <c r="E63" s="214"/>
      <c r="F63" s="215" t="s">
        <v>162</v>
      </c>
      <c r="G63" s="209">
        <f>SUM(G64:G72)</f>
        <v>0</v>
      </c>
      <c r="H63" s="209">
        <f>SUM(H64:H72)</f>
        <v>0</v>
      </c>
      <c r="I63" s="209">
        <f>SUM(I64:I72)</f>
        <v>0</v>
      </c>
      <c r="J63" s="209">
        <f>SUM(J64:J72)</f>
        <v>0</v>
      </c>
      <c r="K63" s="209">
        <f>SUM(K64:K72)</f>
        <v>0</v>
      </c>
      <c r="L63" s="209">
        <f>SUM(L64:L87)</f>
        <v>0</v>
      </c>
      <c r="M63" s="209">
        <f t="shared" si="16"/>
        <v>0</v>
      </c>
      <c r="N63" s="209">
        <f>SUM(N64:N72)</f>
        <v>0</v>
      </c>
      <c r="O63" s="209">
        <f>SUM(O64:O72)</f>
        <v>0</v>
      </c>
      <c r="P63" s="209">
        <f>SUM(P64:P72)</f>
        <v>0</v>
      </c>
      <c r="Q63" s="209">
        <f>SUM(Q64:Q87)</f>
        <v>0</v>
      </c>
      <c r="R63" s="209">
        <f>SUM(R64:R72)</f>
        <v>0</v>
      </c>
      <c r="S63" s="209">
        <f>G63+L63</f>
        <v>0</v>
      </c>
      <c r="T63" s="72"/>
      <c r="U63" s="72"/>
    </row>
    <row r="64" spans="1:21" s="69" customFormat="1" ht="15.75" hidden="1">
      <c r="A64" s="91"/>
      <c r="B64" s="43"/>
      <c r="C64" s="53" t="s">
        <v>485</v>
      </c>
      <c r="D64" s="53" t="s">
        <v>486</v>
      </c>
      <c r="E64" s="53" t="s">
        <v>169</v>
      </c>
      <c r="F64" s="44" t="s">
        <v>175</v>
      </c>
      <c r="G64" s="74">
        <f aca="true" t="shared" si="20" ref="G64:G86">H64+K64</f>
        <v>0</v>
      </c>
      <c r="H64" s="74"/>
      <c r="I64" s="74"/>
      <c r="J64" s="74"/>
      <c r="K64" s="74"/>
      <c r="L64" s="74">
        <f aca="true" t="shared" si="21" ref="L64:L87">N64+Q64</f>
        <v>0</v>
      </c>
      <c r="M64" s="74">
        <f t="shared" si="16"/>
        <v>0</v>
      </c>
      <c r="N64" s="74"/>
      <c r="O64" s="74"/>
      <c r="P64" s="74"/>
      <c r="Q64" s="74"/>
      <c r="R64" s="74"/>
      <c r="S64" s="71">
        <f aca="true" t="shared" si="22" ref="S64:S102">G64+L64</f>
        <v>0</v>
      </c>
      <c r="T64" s="78"/>
      <c r="U64" s="72"/>
    </row>
    <row r="65" spans="1:21" s="69" customFormat="1" ht="31.5" hidden="1">
      <c r="A65" s="133" t="s">
        <v>136</v>
      </c>
      <c r="B65" s="43"/>
      <c r="C65" s="53" t="s">
        <v>439</v>
      </c>
      <c r="D65" s="53" t="s">
        <v>440</v>
      </c>
      <c r="E65" s="53" t="s">
        <v>169</v>
      </c>
      <c r="F65" s="44" t="s">
        <v>177</v>
      </c>
      <c r="G65" s="74">
        <f t="shared" si="20"/>
        <v>0</v>
      </c>
      <c r="H65" s="74"/>
      <c r="I65" s="74"/>
      <c r="J65" s="74"/>
      <c r="K65" s="74"/>
      <c r="L65" s="74">
        <f t="shared" si="21"/>
        <v>0</v>
      </c>
      <c r="M65" s="74">
        <f t="shared" si="16"/>
        <v>0</v>
      </c>
      <c r="N65" s="74"/>
      <c r="O65" s="74"/>
      <c r="P65" s="74"/>
      <c r="Q65" s="74"/>
      <c r="R65" s="74"/>
      <c r="S65" s="71">
        <f t="shared" si="22"/>
        <v>0</v>
      </c>
      <c r="T65" s="72"/>
      <c r="U65" s="72"/>
    </row>
    <row r="66" spans="1:21" s="69" customFormat="1" ht="31.5" hidden="1">
      <c r="A66" s="133"/>
      <c r="B66" s="43"/>
      <c r="C66" s="53" t="s">
        <v>309</v>
      </c>
      <c r="D66" s="53" t="s">
        <v>193</v>
      </c>
      <c r="E66" s="53" t="s">
        <v>143</v>
      </c>
      <c r="F66" s="45" t="s">
        <v>194</v>
      </c>
      <c r="G66" s="74">
        <f t="shared" si="20"/>
        <v>0</v>
      </c>
      <c r="H66" s="74"/>
      <c r="I66" s="74"/>
      <c r="J66" s="74"/>
      <c r="K66" s="74"/>
      <c r="L66" s="74">
        <f t="shared" si="21"/>
        <v>0</v>
      </c>
      <c r="M66" s="74">
        <f t="shared" si="16"/>
        <v>0</v>
      </c>
      <c r="N66" s="74"/>
      <c r="O66" s="74"/>
      <c r="P66" s="74"/>
      <c r="Q66" s="74"/>
      <c r="R66" s="74"/>
      <c r="S66" s="71">
        <f t="shared" si="22"/>
        <v>0</v>
      </c>
      <c r="T66" s="72"/>
      <c r="U66" s="72"/>
    </row>
    <row r="67" spans="1:21" s="69" customFormat="1" ht="15.75" hidden="1">
      <c r="A67" s="133"/>
      <c r="B67" s="43"/>
      <c r="C67" s="53" t="s">
        <v>310</v>
      </c>
      <c r="D67" s="53" t="s">
        <v>196</v>
      </c>
      <c r="E67" s="53" t="s">
        <v>140</v>
      </c>
      <c r="F67" s="45" t="s">
        <v>382</v>
      </c>
      <c r="G67" s="74">
        <f t="shared" si="20"/>
        <v>0</v>
      </c>
      <c r="H67" s="74"/>
      <c r="I67" s="74"/>
      <c r="J67" s="74"/>
      <c r="K67" s="74"/>
      <c r="L67" s="74">
        <f t="shared" si="21"/>
        <v>0</v>
      </c>
      <c r="M67" s="74">
        <f t="shared" si="16"/>
        <v>0</v>
      </c>
      <c r="N67" s="74"/>
      <c r="O67" s="74"/>
      <c r="P67" s="74"/>
      <c r="Q67" s="74"/>
      <c r="R67" s="74"/>
      <c r="S67" s="71">
        <f t="shared" si="22"/>
        <v>0</v>
      </c>
      <c r="T67" s="72"/>
      <c r="U67" s="72"/>
    </row>
    <row r="68" spans="1:21" s="69" customFormat="1" ht="47.25" hidden="1">
      <c r="A68" s="133"/>
      <c r="B68" s="43"/>
      <c r="C68" s="53" t="s">
        <v>322</v>
      </c>
      <c r="D68" s="53" t="s">
        <v>323</v>
      </c>
      <c r="E68" s="53" t="s">
        <v>35</v>
      </c>
      <c r="F68" s="44" t="s">
        <v>57</v>
      </c>
      <c r="G68" s="74">
        <f t="shared" si="20"/>
        <v>0</v>
      </c>
      <c r="H68" s="74"/>
      <c r="I68" s="74"/>
      <c r="J68" s="74"/>
      <c r="K68" s="74"/>
      <c r="L68" s="74">
        <f t="shared" si="21"/>
        <v>0</v>
      </c>
      <c r="M68" s="74">
        <f t="shared" si="16"/>
        <v>0</v>
      </c>
      <c r="N68" s="74"/>
      <c r="O68" s="74"/>
      <c r="P68" s="74"/>
      <c r="Q68" s="74"/>
      <c r="R68" s="74"/>
      <c r="S68" s="71">
        <f t="shared" si="22"/>
        <v>0</v>
      </c>
      <c r="T68" s="72"/>
      <c r="U68" s="72"/>
    </row>
    <row r="69" spans="1:21" s="69" customFormat="1" ht="52.5" customHeight="1" hidden="1">
      <c r="A69" s="133" t="s">
        <v>136</v>
      </c>
      <c r="B69" s="43"/>
      <c r="C69" s="53" t="s">
        <v>371</v>
      </c>
      <c r="D69" s="53" t="s">
        <v>56</v>
      </c>
      <c r="E69" s="53" t="s">
        <v>140</v>
      </c>
      <c r="F69" s="45" t="s">
        <v>372</v>
      </c>
      <c r="G69" s="74">
        <f t="shared" si="20"/>
        <v>0</v>
      </c>
      <c r="H69" s="74"/>
      <c r="I69" s="74"/>
      <c r="J69" s="74"/>
      <c r="K69" s="74"/>
      <c r="L69" s="74">
        <f t="shared" si="21"/>
        <v>0</v>
      </c>
      <c r="M69" s="74">
        <f t="shared" si="16"/>
        <v>0</v>
      </c>
      <c r="N69" s="74"/>
      <c r="O69" s="74"/>
      <c r="P69" s="74"/>
      <c r="Q69" s="74"/>
      <c r="R69" s="74"/>
      <c r="S69" s="71">
        <f t="shared" si="22"/>
        <v>0</v>
      </c>
      <c r="T69" s="72"/>
      <c r="U69" s="72"/>
    </row>
    <row r="70" spans="1:21" s="69" customFormat="1" ht="49.5" customHeight="1" hidden="1">
      <c r="A70" s="133" t="s">
        <v>198</v>
      </c>
      <c r="B70" s="43"/>
      <c r="C70" s="43" t="s">
        <v>374</v>
      </c>
      <c r="D70" s="43" t="s">
        <v>373</v>
      </c>
      <c r="E70" s="43" t="s">
        <v>59</v>
      </c>
      <c r="F70" s="45" t="s">
        <v>324</v>
      </c>
      <c r="G70" s="74">
        <f t="shared" si="20"/>
        <v>0</v>
      </c>
      <c r="H70" s="74"/>
      <c r="I70" s="74"/>
      <c r="J70" s="74"/>
      <c r="K70" s="74"/>
      <c r="L70" s="74">
        <f t="shared" si="21"/>
        <v>0</v>
      </c>
      <c r="M70" s="74">
        <f t="shared" si="16"/>
        <v>0</v>
      </c>
      <c r="N70" s="74"/>
      <c r="O70" s="74"/>
      <c r="P70" s="74"/>
      <c r="Q70" s="74"/>
      <c r="R70" s="74"/>
      <c r="S70" s="71">
        <f t="shared" si="22"/>
        <v>0</v>
      </c>
      <c r="T70" s="72"/>
      <c r="U70" s="72"/>
    </row>
    <row r="71" spans="1:21" s="69" customFormat="1" ht="110.25" customHeight="1" hidden="1">
      <c r="A71" s="133"/>
      <c r="B71" s="43"/>
      <c r="C71" s="53" t="s">
        <v>325</v>
      </c>
      <c r="D71" s="53" t="s">
        <v>326</v>
      </c>
      <c r="E71" s="53" t="s">
        <v>35</v>
      </c>
      <c r="F71" s="45" t="s">
        <v>405</v>
      </c>
      <c r="G71" s="74">
        <f t="shared" si="20"/>
        <v>0</v>
      </c>
      <c r="H71" s="74"/>
      <c r="I71" s="74"/>
      <c r="J71" s="74"/>
      <c r="K71" s="74"/>
      <c r="L71" s="74"/>
      <c r="M71" s="74">
        <f t="shared" si="16"/>
        <v>0</v>
      </c>
      <c r="N71" s="74"/>
      <c r="O71" s="74"/>
      <c r="P71" s="74"/>
      <c r="Q71" s="74"/>
      <c r="R71" s="74"/>
      <c r="S71" s="71">
        <f t="shared" si="22"/>
        <v>0</v>
      </c>
      <c r="T71" s="72"/>
      <c r="U71" s="72"/>
    </row>
    <row r="72" spans="1:21" s="69" customFormat="1" ht="15.75" hidden="1">
      <c r="A72" s="133"/>
      <c r="B72" s="43"/>
      <c r="C72" s="53" t="s">
        <v>375</v>
      </c>
      <c r="D72" s="53" t="s">
        <v>376</v>
      </c>
      <c r="E72" s="53" t="s">
        <v>61</v>
      </c>
      <c r="F72" s="44" t="s">
        <v>377</v>
      </c>
      <c r="G72" s="74">
        <f t="shared" si="20"/>
        <v>0</v>
      </c>
      <c r="H72" s="74">
        <f>H74+H75+H76+H77+H78+H79+H80+H82+H81+H83+H84+H85</f>
        <v>0</v>
      </c>
      <c r="I72" s="74"/>
      <c r="J72" s="74"/>
      <c r="K72" s="74"/>
      <c r="L72" s="74">
        <f t="shared" si="21"/>
        <v>0</v>
      </c>
      <c r="M72" s="74">
        <f t="shared" si="16"/>
        <v>0</v>
      </c>
      <c r="N72" s="74"/>
      <c r="O72" s="74"/>
      <c r="P72" s="74"/>
      <c r="Q72" s="74"/>
      <c r="R72" s="74"/>
      <c r="S72" s="71">
        <f t="shared" si="22"/>
        <v>0</v>
      </c>
      <c r="T72" s="72"/>
      <c r="U72" s="72"/>
    </row>
    <row r="73" spans="1:21" s="69" customFormat="1" ht="18.75" customHeight="1" hidden="1">
      <c r="A73" s="133"/>
      <c r="B73" s="43"/>
      <c r="C73" s="85"/>
      <c r="D73" s="85"/>
      <c r="E73" s="85"/>
      <c r="F73" s="81" t="s">
        <v>199</v>
      </c>
      <c r="G73" s="74">
        <f t="shared" si="20"/>
        <v>0</v>
      </c>
      <c r="H73" s="74"/>
      <c r="I73" s="74"/>
      <c r="J73" s="74"/>
      <c r="K73" s="74"/>
      <c r="L73" s="74">
        <f t="shared" si="21"/>
        <v>0</v>
      </c>
      <c r="M73" s="74">
        <f t="shared" si="16"/>
        <v>0</v>
      </c>
      <c r="N73" s="74"/>
      <c r="O73" s="74"/>
      <c r="P73" s="74"/>
      <c r="Q73" s="74"/>
      <c r="R73" s="74"/>
      <c r="S73" s="71">
        <f t="shared" si="22"/>
        <v>0</v>
      </c>
      <c r="T73" s="72"/>
      <c r="U73" s="72"/>
    </row>
    <row r="74" spans="1:21" s="69" customFormat="1" ht="31.5" hidden="1">
      <c r="A74" s="133"/>
      <c r="B74" s="43"/>
      <c r="C74" s="85"/>
      <c r="D74" s="85"/>
      <c r="E74" s="85"/>
      <c r="F74" s="81" t="s">
        <v>218</v>
      </c>
      <c r="G74" s="74">
        <f t="shared" si="20"/>
        <v>0</v>
      </c>
      <c r="H74" s="87"/>
      <c r="I74" s="74"/>
      <c r="J74" s="74"/>
      <c r="K74" s="74"/>
      <c r="L74" s="74">
        <f t="shared" si="21"/>
        <v>0</v>
      </c>
      <c r="M74" s="74">
        <f t="shared" si="16"/>
        <v>0</v>
      </c>
      <c r="N74" s="74"/>
      <c r="O74" s="74"/>
      <c r="P74" s="74"/>
      <c r="Q74" s="74"/>
      <c r="R74" s="74"/>
      <c r="S74" s="71">
        <f t="shared" si="22"/>
        <v>0</v>
      </c>
      <c r="T74" s="72"/>
      <c r="U74" s="72"/>
    </row>
    <row r="75" spans="1:21" s="69" customFormat="1" ht="15.75" hidden="1">
      <c r="A75" s="133"/>
      <c r="B75" s="43"/>
      <c r="C75" s="85"/>
      <c r="D75" s="85"/>
      <c r="E75" s="85"/>
      <c r="F75" s="81" t="s">
        <v>219</v>
      </c>
      <c r="G75" s="74">
        <f t="shared" si="20"/>
        <v>0</v>
      </c>
      <c r="H75" s="87"/>
      <c r="I75" s="74"/>
      <c r="J75" s="74"/>
      <c r="K75" s="74"/>
      <c r="L75" s="74">
        <f t="shared" si="21"/>
        <v>0</v>
      </c>
      <c r="M75" s="74">
        <f t="shared" si="16"/>
        <v>0</v>
      </c>
      <c r="N75" s="74"/>
      <c r="O75" s="74"/>
      <c r="P75" s="74"/>
      <c r="Q75" s="74"/>
      <c r="R75" s="74"/>
      <c r="S75" s="71">
        <f t="shared" si="22"/>
        <v>0</v>
      </c>
      <c r="T75" s="72"/>
      <c r="U75" s="72"/>
    </row>
    <row r="76" spans="1:21" s="69" customFormat="1" ht="15.75" hidden="1">
      <c r="A76" s="133"/>
      <c r="B76" s="43"/>
      <c r="C76" s="85"/>
      <c r="D76" s="85"/>
      <c r="E76" s="85"/>
      <c r="F76" s="81" t="s">
        <v>220</v>
      </c>
      <c r="G76" s="74">
        <f t="shared" si="20"/>
        <v>0</v>
      </c>
      <c r="H76" s="87"/>
      <c r="I76" s="74"/>
      <c r="J76" s="74"/>
      <c r="K76" s="74"/>
      <c r="L76" s="74">
        <f t="shared" si="21"/>
        <v>0</v>
      </c>
      <c r="M76" s="74">
        <f t="shared" si="16"/>
        <v>0</v>
      </c>
      <c r="N76" s="74"/>
      <c r="O76" s="74"/>
      <c r="P76" s="74"/>
      <c r="Q76" s="74"/>
      <c r="R76" s="74"/>
      <c r="S76" s="71">
        <f t="shared" si="22"/>
        <v>0</v>
      </c>
      <c r="T76" s="72"/>
      <c r="U76" s="72"/>
    </row>
    <row r="77" spans="1:21" s="69" customFormat="1" ht="15.75" hidden="1">
      <c r="A77" s="133"/>
      <c r="B77" s="43"/>
      <c r="C77" s="85"/>
      <c r="D77" s="85"/>
      <c r="E77" s="85"/>
      <c r="F77" s="81" t="s">
        <v>221</v>
      </c>
      <c r="G77" s="74">
        <f t="shared" si="20"/>
        <v>0</v>
      </c>
      <c r="H77" s="87"/>
      <c r="I77" s="74"/>
      <c r="J77" s="74"/>
      <c r="K77" s="74"/>
      <c r="L77" s="74">
        <f t="shared" si="21"/>
        <v>0</v>
      </c>
      <c r="M77" s="74">
        <f t="shared" si="16"/>
        <v>0</v>
      </c>
      <c r="N77" s="74"/>
      <c r="O77" s="74"/>
      <c r="P77" s="74"/>
      <c r="Q77" s="74"/>
      <c r="R77" s="74"/>
      <c r="S77" s="71">
        <f t="shared" si="22"/>
        <v>0</v>
      </c>
      <c r="T77" s="72"/>
      <c r="U77" s="72"/>
    </row>
    <row r="78" spans="1:21" s="69" customFormat="1" ht="15.75" hidden="1">
      <c r="A78" s="133"/>
      <c r="B78" s="43"/>
      <c r="C78" s="85"/>
      <c r="D78" s="85"/>
      <c r="E78" s="85"/>
      <c r="F78" s="81" t="s">
        <v>222</v>
      </c>
      <c r="G78" s="74">
        <f t="shared" si="20"/>
        <v>0</v>
      </c>
      <c r="H78" s="87"/>
      <c r="I78" s="74"/>
      <c r="J78" s="74"/>
      <c r="K78" s="74"/>
      <c r="L78" s="74">
        <f t="shared" si="21"/>
        <v>0</v>
      </c>
      <c r="M78" s="74">
        <f t="shared" si="16"/>
        <v>0</v>
      </c>
      <c r="N78" s="74"/>
      <c r="O78" s="74"/>
      <c r="P78" s="74"/>
      <c r="Q78" s="74"/>
      <c r="R78" s="74"/>
      <c r="S78" s="71">
        <f t="shared" si="22"/>
        <v>0</v>
      </c>
      <c r="T78" s="72"/>
      <c r="U78" s="72"/>
    </row>
    <row r="79" spans="1:21" s="69" customFormat="1" ht="103.5" customHeight="1" hidden="1">
      <c r="A79" s="133"/>
      <c r="B79" s="43"/>
      <c r="C79" s="85"/>
      <c r="D79" s="85"/>
      <c r="E79" s="85"/>
      <c r="F79" s="81" t="s">
        <v>223</v>
      </c>
      <c r="G79" s="74">
        <f t="shared" si="20"/>
        <v>0</v>
      </c>
      <c r="H79" s="87"/>
      <c r="I79" s="74"/>
      <c r="J79" s="74"/>
      <c r="K79" s="74"/>
      <c r="L79" s="74">
        <f t="shared" si="21"/>
        <v>0</v>
      </c>
      <c r="M79" s="74">
        <f t="shared" si="16"/>
        <v>0</v>
      </c>
      <c r="N79" s="74"/>
      <c r="O79" s="74"/>
      <c r="P79" s="74"/>
      <c r="Q79" s="74"/>
      <c r="R79" s="74"/>
      <c r="S79" s="71">
        <f t="shared" si="22"/>
        <v>0</v>
      </c>
      <c r="T79" s="72"/>
      <c r="U79" s="72"/>
    </row>
    <row r="80" spans="1:21" s="69" customFormat="1" ht="35.25" customHeight="1" hidden="1">
      <c r="A80" s="133"/>
      <c r="B80" s="43"/>
      <c r="C80" s="85"/>
      <c r="D80" s="85"/>
      <c r="E80" s="85"/>
      <c r="F80" s="81" t="s">
        <v>441</v>
      </c>
      <c r="G80" s="74">
        <f t="shared" si="20"/>
        <v>0</v>
      </c>
      <c r="H80" s="87"/>
      <c r="I80" s="74"/>
      <c r="J80" s="74"/>
      <c r="K80" s="74"/>
      <c r="L80" s="74">
        <f t="shared" si="21"/>
        <v>0</v>
      </c>
      <c r="M80" s="74">
        <f t="shared" si="16"/>
        <v>0</v>
      </c>
      <c r="N80" s="74"/>
      <c r="O80" s="74"/>
      <c r="P80" s="74"/>
      <c r="Q80" s="74"/>
      <c r="R80" s="74"/>
      <c r="S80" s="71">
        <f t="shared" si="22"/>
        <v>0</v>
      </c>
      <c r="T80" s="72"/>
      <c r="U80" s="72"/>
    </row>
    <row r="81" spans="1:21" s="69" customFormat="1" ht="39.75" customHeight="1" hidden="1">
      <c r="A81" s="133"/>
      <c r="B81" s="43"/>
      <c r="C81" s="85"/>
      <c r="D81" s="85"/>
      <c r="E81" s="85"/>
      <c r="F81" s="81" t="s">
        <v>450</v>
      </c>
      <c r="G81" s="74">
        <f t="shared" si="20"/>
        <v>0</v>
      </c>
      <c r="H81" s="87"/>
      <c r="I81" s="74"/>
      <c r="J81" s="74"/>
      <c r="K81" s="74"/>
      <c r="L81" s="74">
        <f t="shared" si="21"/>
        <v>0</v>
      </c>
      <c r="M81" s="74">
        <f t="shared" si="16"/>
        <v>0</v>
      </c>
      <c r="N81" s="74"/>
      <c r="O81" s="74"/>
      <c r="P81" s="74"/>
      <c r="Q81" s="74"/>
      <c r="R81" s="74"/>
      <c r="S81" s="71">
        <f t="shared" si="22"/>
        <v>0</v>
      </c>
      <c r="T81" s="72"/>
      <c r="U81" s="72"/>
    </row>
    <row r="82" spans="1:21" s="69" customFormat="1" ht="51" customHeight="1" hidden="1">
      <c r="A82" s="133"/>
      <c r="B82" s="43"/>
      <c r="C82" s="85"/>
      <c r="D82" s="85"/>
      <c r="E82" s="85"/>
      <c r="F82" s="81" t="s">
        <v>346</v>
      </c>
      <c r="G82" s="74">
        <f t="shared" si="20"/>
        <v>0</v>
      </c>
      <c r="H82" s="87"/>
      <c r="I82" s="74"/>
      <c r="J82" s="74"/>
      <c r="K82" s="74"/>
      <c r="L82" s="74">
        <f t="shared" si="21"/>
        <v>0</v>
      </c>
      <c r="M82" s="74">
        <f t="shared" si="16"/>
        <v>0</v>
      </c>
      <c r="N82" s="74"/>
      <c r="O82" s="74"/>
      <c r="P82" s="74"/>
      <c r="Q82" s="74"/>
      <c r="R82" s="74"/>
      <c r="S82" s="71">
        <f t="shared" si="22"/>
        <v>0</v>
      </c>
      <c r="T82" s="72"/>
      <c r="U82" s="72"/>
    </row>
    <row r="83" spans="1:21" s="69" customFormat="1" ht="32.25" customHeight="1" hidden="1">
      <c r="A83" s="133"/>
      <c r="B83" s="43"/>
      <c r="C83" s="85"/>
      <c r="D83" s="85"/>
      <c r="E83" s="85"/>
      <c r="F83" s="81" t="s">
        <v>487</v>
      </c>
      <c r="G83" s="74">
        <f t="shared" si="20"/>
        <v>0</v>
      </c>
      <c r="H83" s="87"/>
      <c r="I83" s="74"/>
      <c r="J83" s="74"/>
      <c r="K83" s="74"/>
      <c r="L83" s="74">
        <f t="shared" si="21"/>
        <v>0</v>
      </c>
      <c r="M83" s="74">
        <f t="shared" si="16"/>
        <v>0</v>
      </c>
      <c r="N83" s="74"/>
      <c r="O83" s="74"/>
      <c r="P83" s="74"/>
      <c r="Q83" s="74"/>
      <c r="R83" s="74"/>
      <c r="S83" s="71">
        <f t="shared" si="22"/>
        <v>0</v>
      </c>
      <c r="T83" s="72"/>
      <c r="U83" s="72"/>
    </row>
    <row r="84" spans="1:21" s="69" customFormat="1" ht="128.25" customHeight="1" hidden="1">
      <c r="A84" s="133"/>
      <c r="B84" s="43"/>
      <c r="C84" s="85"/>
      <c r="D84" s="85"/>
      <c r="E84" s="85"/>
      <c r="F84" s="81" t="s">
        <v>488</v>
      </c>
      <c r="G84" s="74">
        <f t="shared" si="20"/>
        <v>0</v>
      </c>
      <c r="H84" s="87"/>
      <c r="I84" s="74"/>
      <c r="J84" s="74"/>
      <c r="K84" s="74"/>
      <c r="L84" s="74">
        <f t="shared" si="21"/>
        <v>0</v>
      </c>
      <c r="M84" s="74">
        <f t="shared" si="16"/>
        <v>0</v>
      </c>
      <c r="N84" s="74"/>
      <c r="O84" s="74"/>
      <c r="P84" s="74"/>
      <c r="Q84" s="74"/>
      <c r="R84" s="74"/>
      <c r="S84" s="71">
        <f t="shared" si="22"/>
        <v>0</v>
      </c>
      <c r="T84" s="72"/>
      <c r="U84" s="72"/>
    </row>
    <row r="85" spans="1:21" s="69" customFormat="1" ht="23.25" customHeight="1" hidden="1" thickBot="1">
      <c r="A85" s="133"/>
      <c r="B85" s="43"/>
      <c r="C85" s="85"/>
      <c r="D85" s="85"/>
      <c r="E85" s="85"/>
      <c r="F85" s="81" t="s">
        <v>653</v>
      </c>
      <c r="G85" s="74">
        <f t="shared" si="20"/>
        <v>0</v>
      </c>
      <c r="H85" s="87"/>
      <c r="I85" s="74"/>
      <c r="J85" s="74"/>
      <c r="K85" s="74"/>
      <c r="L85" s="74">
        <f t="shared" si="21"/>
        <v>0</v>
      </c>
      <c r="M85" s="74">
        <f t="shared" si="16"/>
        <v>0</v>
      </c>
      <c r="N85" s="74"/>
      <c r="O85" s="74"/>
      <c r="P85" s="74"/>
      <c r="Q85" s="74"/>
      <c r="R85" s="74"/>
      <c r="S85" s="71">
        <f t="shared" si="22"/>
        <v>0</v>
      </c>
      <c r="T85" s="72"/>
      <c r="U85" s="72"/>
    </row>
    <row r="86" spans="1:21" s="69" customFormat="1" ht="69" customHeight="1" hidden="1">
      <c r="A86" s="133"/>
      <c r="B86" s="43"/>
      <c r="C86" s="85"/>
      <c r="D86" s="85"/>
      <c r="E86" s="85"/>
      <c r="F86" s="81" t="s">
        <v>490</v>
      </c>
      <c r="G86" s="74">
        <f t="shared" si="20"/>
        <v>0</v>
      </c>
      <c r="H86" s="87"/>
      <c r="I86" s="74"/>
      <c r="J86" s="74"/>
      <c r="K86" s="74"/>
      <c r="L86" s="74">
        <f t="shared" si="21"/>
        <v>0</v>
      </c>
      <c r="M86" s="74">
        <f t="shared" si="16"/>
        <v>0</v>
      </c>
      <c r="N86" s="74"/>
      <c r="O86" s="74"/>
      <c r="P86" s="74"/>
      <c r="Q86" s="74"/>
      <c r="R86" s="74"/>
      <c r="S86" s="71">
        <f t="shared" si="22"/>
        <v>0</v>
      </c>
      <c r="T86" s="72"/>
      <c r="U86" s="72"/>
    </row>
    <row r="87" spans="1:21" s="69" customFormat="1" ht="69" customHeight="1" hidden="1" thickBot="1">
      <c r="A87" s="133"/>
      <c r="B87" s="212"/>
      <c r="C87" s="211" t="s">
        <v>651</v>
      </c>
      <c r="D87" s="211" t="s">
        <v>470</v>
      </c>
      <c r="E87" s="211" t="s">
        <v>471</v>
      </c>
      <c r="F87" s="337" t="s">
        <v>472</v>
      </c>
      <c r="G87" s="390"/>
      <c r="H87" s="391"/>
      <c r="I87" s="390"/>
      <c r="J87" s="390"/>
      <c r="K87" s="390"/>
      <c r="L87" s="71">
        <f t="shared" si="21"/>
        <v>0</v>
      </c>
      <c r="M87" s="74">
        <f t="shared" si="16"/>
        <v>0</v>
      </c>
      <c r="N87" s="390"/>
      <c r="O87" s="390"/>
      <c r="P87" s="390"/>
      <c r="Q87" s="390"/>
      <c r="R87" s="390"/>
      <c r="S87" s="71">
        <f t="shared" si="22"/>
        <v>0</v>
      </c>
      <c r="T87" s="72"/>
      <c r="U87" s="72"/>
    </row>
    <row r="88" spans="1:21" s="90" customFormat="1" ht="16.5" thickBot="1">
      <c r="A88" s="134"/>
      <c r="B88" s="228"/>
      <c r="C88" s="224" t="s">
        <v>134</v>
      </c>
      <c r="D88" s="225" t="s">
        <v>238</v>
      </c>
      <c r="E88" s="225"/>
      <c r="F88" s="227" t="s">
        <v>200</v>
      </c>
      <c r="G88" s="219">
        <f aca="true" t="shared" si="23" ref="G88:R88">G89</f>
        <v>0</v>
      </c>
      <c r="H88" s="219">
        <f>H89</f>
        <v>0</v>
      </c>
      <c r="I88" s="219">
        <f>I89</f>
        <v>0</v>
      </c>
      <c r="J88" s="219">
        <f t="shared" si="23"/>
        <v>0</v>
      </c>
      <c r="K88" s="219">
        <f t="shared" si="23"/>
        <v>0</v>
      </c>
      <c r="L88" s="219">
        <f t="shared" si="23"/>
        <v>243179</v>
      </c>
      <c r="M88" s="220">
        <f aca="true" t="shared" si="24" ref="M88:M113">Q88</f>
        <v>243179</v>
      </c>
      <c r="N88" s="219">
        <f t="shared" si="23"/>
        <v>0</v>
      </c>
      <c r="O88" s="219">
        <f t="shared" si="23"/>
        <v>0</v>
      </c>
      <c r="P88" s="219">
        <f t="shared" si="23"/>
        <v>0</v>
      </c>
      <c r="Q88" s="219">
        <f t="shared" si="23"/>
        <v>243179</v>
      </c>
      <c r="R88" s="219">
        <f t="shared" si="23"/>
        <v>0</v>
      </c>
      <c r="S88" s="221">
        <f t="shared" si="22"/>
        <v>243179</v>
      </c>
      <c r="T88" s="83"/>
      <c r="U88" s="83"/>
    </row>
    <row r="89" spans="1:21" s="90" customFormat="1" ht="15.75" hidden="1">
      <c r="A89" s="134"/>
      <c r="B89" s="55" t="s">
        <v>238</v>
      </c>
      <c r="C89" s="222" t="s">
        <v>137</v>
      </c>
      <c r="D89" s="222"/>
      <c r="E89" s="222"/>
      <c r="F89" s="223" t="s">
        <v>201</v>
      </c>
      <c r="G89" s="209">
        <f>G90+G93+G94+G95+G99+G100</f>
        <v>0</v>
      </c>
      <c r="H89" s="209">
        <f>H90+H93+H94+H95+H99+H100</f>
        <v>0</v>
      </c>
      <c r="I89" s="209">
        <f>I90+I93+I94+I95+I99+I100</f>
        <v>0</v>
      </c>
      <c r="J89" s="209">
        <f>J90+J93+J94+J95+J99+J100</f>
        <v>0</v>
      </c>
      <c r="K89" s="209">
        <f>K90+K94+K95+K99</f>
        <v>0</v>
      </c>
      <c r="L89" s="209">
        <f aca="true" t="shared" si="25" ref="L89:Q89">L90+L94+L95+L99+L101+L102</f>
        <v>243179</v>
      </c>
      <c r="M89" s="209">
        <f t="shared" si="25"/>
        <v>243179</v>
      </c>
      <c r="N89" s="209">
        <f t="shared" si="25"/>
        <v>0</v>
      </c>
      <c r="O89" s="209">
        <f t="shared" si="25"/>
        <v>0</v>
      </c>
      <c r="P89" s="209">
        <f t="shared" si="25"/>
        <v>0</v>
      </c>
      <c r="Q89" s="209">
        <f t="shared" si="25"/>
        <v>243179</v>
      </c>
      <c r="R89" s="209">
        <f>R90+R94+R95+R99</f>
        <v>0</v>
      </c>
      <c r="S89" s="209">
        <f>S90+S94+S95+S99+S93+S100</f>
        <v>0</v>
      </c>
      <c r="T89" s="83"/>
      <c r="U89" s="83"/>
    </row>
    <row r="90" spans="1:21" s="90" customFormat="1" ht="15.75" hidden="1">
      <c r="A90" s="180"/>
      <c r="B90" s="43"/>
      <c r="C90" s="43" t="s">
        <v>316</v>
      </c>
      <c r="D90" s="43" t="s">
        <v>317</v>
      </c>
      <c r="E90" s="43" t="s">
        <v>148</v>
      </c>
      <c r="F90" s="44" t="s">
        <v>702</v>
      </c>
      <c r="G90" s="71">
        <f aca="true" t="shared" si="26" ref="G90:S90">G91+G92</f>
        <v>0</v>
      </c>
      <c r="H90" s="71">
        <f t="shared" si="26"/>
        <v>0</v>
      </c>
      <c r="I90" s="71">
        <f t="shared" si="26"/>
        <v>0</v>
      </c>
      <c r="J90" s="71">
        <f t="shared" si="26"/>
        <v>0</v>
      </c>
      <c r="K90" s="74">
        <f t="shared" si="26"/>
        <v>0</v>
      </c>
      <c r="L90" s="71">
        <f t="shared" si="26"/>
        <v>0</v>
      </c>
      <c r="M90" s="74">
        <f t="shared" si="24"/>
        <v>0</v>
      </c>
      <c r="N90" s="71">
        <f t="shared" si="26"/>
        <v>0</v>
      </c>
      <c r="O90" s="71">
        <f t="shared" si="26"/>
        <v>0</v>
      </c>
      <c r="P90" s="71">
        <f t="shared" si="26"/>
        <v>0</v>
      </c>
      <c r="Q90" s="71">
        <f t="shared" si="26"/>
        <v>0</v>
      </c>
      <c r="R90" s="71">
        <f t="shared" si="26"/>
        <v>0</v>
      </c>
      <c r="S90" s="71">
        <f t="shared" si="26"/>
        <v>0</v>
      </c>
      <c r="T90" s="83"/>
      <c r="U90" s="83"/>
    </row>
    <row r="91" spans="1:21" s="90" customFormat="1" ht="15.75" hidden="1">
      <c r="A91" s="180"/>
      <c r="B91" s="55"/>
      <c r="C91" s="55"/>
      <c r="D91" s="55"/>
      <c r="E91" s="55"/>
      <c r="F91" s="44" t="s">
        <v>216</v>
      </c>
      <c r="G91" s="74">
        <f aca="true" t="shared" si="27" ref="G91:G102">H91+K91</f>
        <v>0</v>
      </c>
      <c r="H91" s="74"/>
      <c r="I91" s="74"/>
      <c r="J91" s="74"/>
      <c r="K91" s="74">
        <f>K92+K94</f>
        <v>0</v>
      </c>
      <c r="L91" s="74">
        <f>N91+Q91</f>
        <v>0</v>
      </c>
      <c r="M91" s="74">
        <f t="shared" si="24"/>
        <v>0</v>
      </c>
      <c r="N91" s="74"/>
      <c r="O91" s="74"/>
      <c r="P91" s="71"/>
      <c r="Q91" s="71"/>
      <c r="R91" s="71"/>
      <c r="S91" s="71">
        <f>G91+L91</f>
        <v>0</v>
      </c>
      <c r="T91" s="83"/>
      <c r="U91" s="83"/>
    </row>
    <row r="92" spans="1:21" s="90" customFormat="1" ht="15.75" hidden="1">
      <c r="A92" s="180"/>
      <c r="B92" s="55"/>
      <c r="C92" s="55"/>
      <c r="D92" s="55"/>
      <c r="E92" s="55"/>
      <c r="F92" s="44" t="s">
        <v>217</v>
      </c>
      <c r="G92" s="74">
        <f t="shared" si="27"/>
        <v>0</v>
      </c>
      <c r="H92" s="74"/>
      <c r="I92" s="74"/>
      <c r="J92" s="74"/>
      <c r="K92" s="74">
        <f>K94+K95</f>
        <v>0</v>
      </c>
      <c r="L92" s="74">
        <f>N92+Q92</f>
        <v>0</v>
      </c>
      <c r="M92" s="74">
        <f t="shared" si="24"/>
        <v>0</v>
      </c>
      <c r="N92" s="74"/>
      <c r="O92" s="74"/>
      <c r="P92" s="71"/>
      <c r="Q92" s="71"/>
      <c r="R92" s="71"/>
      <c r="S92" s="71">
        <f>G92+L92</f>
        <v>0</v>
      </c>
      <c r="T92" s="83"/>
      <c r="U92" s="83"/>
    </row>
    <row r="93" spans="1:21" s="90" customFormat="1" ht="15.75" hidden="1">
      <c r="A93" s="180"/>
      <c r="B93" s="55"/>
      <c r="C93" s="53" t="s">
        <v>696</v>
      </c>
      <c r="D93" s="53" t="s">
        <v>467</v>
      </c>
      <c r="E93" s="53" t="s">
        <v>35</v>
      </c>
      <c r="F93" s="88" t="s">
        <v>468</v>
      </c>
      <c r="G93" s="74">
        <f t="shared" si="27"/>
        <v>0</v>
      </c>
      <c r="H93" s="74"/>
      <c r="I93" s="74"/>
      <c r="J93" s="74"/>
      <c r="K93" s="74"/>
      <c r="L93" s="74"/>
      <c r="M93" s="74"/>
      <c r="N93" s="74"/>
      <c r="O93" s="74"/>
      <c r="P93" s="71"/>
      <c r="Q93" s="71"/>
      <c r="R93" s="71"/>
      <c r="S93" s="71">
        <f>G93+L93</f>
        <v>0</v>
      </c>
      <c r="T93" s="83"/>
      <c r="U93" s="83"/>
    </row>
    <row r="94" spans="2:21" s="69" customFormat="1" ht="16.5" customHeight="1" hidden="1">
      <c r="B94" s="137"/>
      <c r="C94" s="43" t="s">
        <v>311</v>
      </c>
      <c r="D94" s="43" t="s">
        <v>312</v>
      </c>
      <c r="E94" s="43" t="s">
        <v>204</v>
      </c>
      <c r="F94" s="44" t="s">
        <v>313</v>
      </c>
      <c r="G94" s="74">
        <f t="shared" si="27"/>
        <v>0</v>
      </c>
      <c r="H94" s="74"/>
      <c r="I94" s="74"/>
      <c r="J94" s="74"/>
      <c r="K94" s="74">
        <f>K95+K96</f>
        <v>0</v>
      </c>
      <c r="L94" s="74">
        <f aca="true" t="shared" si="28" ref="L94:L112">N94+Q94</f>
        <v>0</v>
      </c>
      <c r="M94" s="74">
        <f t="shared" si="24"/>
        <v>0</v>
      </c>
      <c r="N94" s="71"/>
      <c r="O94" s="71"/>
      <c r="P94" s="71"/>
      <c r="Q94" s="74"/>
      <c r="R94" s="71"/>
      <c r="S94" s="71">
        <f t="shared" si="22"/>
        <v>0</v>
      </c>
      <c r="T94" s="72"/>
      <c r="U94" s="72"/>
    </row>
    <row r="95" spans="1:21" s="93" customFormat="1" ht="31.5" hidden="1">
      <c r="A95" s="135"/>
      <c r="B95" s="43"/>
      <c r="C95" s="43" t="s">
        <v>314</v>
      </c>
      <c r="D95" s="43" t="s">
        <v>203</v>
      </c>
      <c r="E95" s="43" t="s">
        <v>206</v>
      </c>
      <c r="F95" s="44" t="s">
        <v>416</v>
      </c>
      <c r="G95" s="74">
        <f t="shared" si="27"/>
        <v>0</v>
      </c>
      <c r="H95" s="74"/>
      <c r="I95" s="74"/>
      <c r="J95" s="74"/>
      <c r="K95" s="74">
        <f>K96+K97</f>
        <v>0</v>
      </c>
      <c r="L95" s="74">
        <f t="shared" si="28"/>
        <v>0</v>
      </c>
      <c r="M95" s="74">
        <f t="shared" si="24"/>
        <v>0</v>
      </c>
      <c r="N95" s="74"/>
      <c r="O95" s="74"/>
      <c r="P95" s="74"/>
      <c r="Q95" s="74"/>
      <c r="R95" s="71"/>
      <c r="S95" s="71">
        <f t="shared" si="22"/>
        <v>0</v>
      </c>
      <c r="T95" s="92"/>
      <c r="U95" s="92"/>
    </row>
    <row r="96" spans="1:21" s="93" customFormat="1" ht="16.5" hidden="1">
      <c r="A96" s="135"/>
      <c r="B96" s="43"/>
      <c r="C96" s="43" t="s">
        <v>617</v>
      </c>
      <c r="D96" s="76" t="s">
        <v>460</v>
      </c>
      <c r="E96" s="76" t="s">
        <v>356</v>
      </c>
      <c r="F96" s="45" t="s">
        <v>461</v>
      </c>
      <c r="G96" s="74">
        <f t="shared" si="27"/>
        <v>0</v>
      </c>
      <c r="H96" s="74"/>
      <c r="I96" s="74"/>
      <c r="J96" s="74"/>
      <c r="K96" s="74">
        <f aca="true" t="shared" si="29" ref="K96:R96">K97+K98</f>
        <v>0</v>
      </c>
      <c r="L96" s="74">
        <f t="shared" si="28"/>
        <v>0</v>
      </c>
      <c r="M96" s="74">
        <f t="shared" si="24"/>
        <v>0</v>
      </c>
      <c r="N96" s="74">
        <f t="shared" si="29"/>
        <v>0</v>
      </c>
      <c r="O96" s="74">
        <f t="shared" si="29"/>
        <v>0</v>
      </c>
      <c r="P96" s="74">
        <f t="shared" si="29"/>
        <v>0</v>
      </c>
      <c r="Q96" s="74">
        <f t="shared" si="29"/>
        <v>0</v>
      </c>
      <c r="R96" s="74">
        <f t="shared" si="29"/>
        <v>0</v>
      </c>
      <c r="S96" s="71">
        <f t="shared" si="22"/>
        <v>0</v>
      </c>
      <c r="T96" s="92"/>
      <c r="U96" s="92"/>
    </row>
    <row r="97" spans="1:21" s="93" customFormat="1" ht="15.75" hidden="1">
      <c r="A97" s="135"/>
      <c r="B97" s="43"/>
      <c r="C97" s="53"/>
      <c r="D97" s="53"/>
      <c r="E97" s="53"/>
      <c r="F97" s="44"/>
      <c r="G97" s="74">
        <f t="shared" si="27"/>
        <v>0</v>
      </c>
      <c r="H97" s="74"/>
      <c r="I97" s="74"/>
      <c r="J97" s="74"/>
      <c r="K97" s="74"/>
      <c r="L97" s="74">
        <f t="shared" si="28"/>
        <v>0</v>
      </c>
      <c r="M97" s="74">
        <f t="shared" si="24"/>
        <v>0</v>
      </c>
      <c r="N97" s="74"/>
      <c r="O97" s="74"/>
      <c r="P97" s="74"/>
      <c r="Q97" s="71"/>
      <c r="R97" s="71"/>
      <c r="S97" s="71">
        <f>G97+L97</f>
        <v>0</v>
      </c>
      <c r="T97" s="92"/>
      <c r="U97" s="92"/>
    </row>
    <row r="98" spans="1:21" s="93" customFormat="1" ht="15.75" hidden="1">
      <c r="A98" s="94"/>
      <c r="B98" s="43"/>
      <c r="C98" s="53"/>
      <c r="D98" s="53"/>
      <c r="E98" s="53"/>
      <c r="F98" s="44"/>
      <c r="G98" s="74">
        <f t="shared" si="27"/>
        <v>0</v>
      </c>
      <c r="H98" s="74"/>
      <c r="I98" s="74"/>
      <c r="J98" s="74"/>
      <c r="K98" s="74"/>
      <c r="L98" s="74">
        <f t="shared" si="28"/>
        <v>0</v>
      </c>
      <c r="M98" s="74">
        <f t="shared" si="24"/>
        <v>0</v>
      </c>
      <c r="N98" s="74"/>
      <c r="O98" s="74"/>
      <c r="P98" s="74"/>
      <c r="Q98" s="71"/>
      <c r="R98" s="71"/>
      <c r="S98" s="71">
        <f>G98+L98</f>
        <v>0</v>
      </c>
      <c r="T98" s="92"/>
      <c r="U98" s="92"/>
    </row>
    <row r="99" spans="2:21" s="93" customFormat="1" ht="15.75" hidden="1">
      <c r="B99" s="534"/>
      <c r="C99" s="53" t="s">
        <v>378</v>
      </c>
      <c r="D99" s="53" t="s">
        <v>379</v>
      </c>
      <c r="E99" s="53" t="s">
        <v>208</v>
      </c>
      <c r="F99" s="95" t="s">
        <v>380</v>
      </c>
      <c r="G99" s="74">
        <f t="shared" si="27"/>
        <v>0</v>
      </c>
      <c r="H99" s="74"/>
      <c r="I99" s="74"/>
      <c r="J99" s="74"/>
      <c r="K99" s="74"/>
      <c r="L99" s="74">
        <f t="shared" si="28"/>
        <v>0</v>
      </c>
      <c r="M99" s="74">
        <f t="shared" si="24"/>
        <v>0</v>
      </c>
      <c r="N99" s="71"/>
      <c r="O99" s="71"/>
      <c r="P99" s="71"/>
      <c r="Q99" s="71"/>
      <c r="R99" s="71"/>
      <c r="S99" s="71">
        <f t="shared" si="22"/>
        <v>0</v>
      </c>
      <c r="T99" s="92"/>
      <c r="U99" s="92"/>
    </row>
    <row r="100" spans="1:21" s="69" customFormat="1" ht="19.5" customHeight="1" hidden="1" thickBot="1">
      <c r="A100" s="133"/>
      <c r="B100" s="212"/>
      <c r="C100" s="43" t="s">
        <v>697</v>
      </c>
      <c r="D100" s="43" t="s">
        <v>37</v>
      </c>
      <c r="E100" s="43" t="s">
        <v>38</v>
      </c>
      <c r="F100" s="45" t="s">
        <v>39</v>
      </c>
      <c r="G100" s="74">
        <f t="shared" si="27"/>
        <v>0</v>
      </c>
      <c r="H100" s="74"/>
      <c r="I100" s="71"/>
      <c r="J100" s="71"/>
      <c r="K100" s="71"/>
      <c r="L100" s="74">
        <f t="shared" si="28"/>
        <v>0</v>
      </c>
      <c r="M100" s="74">
        <f t="shared" si="24"/>
        <v>0</v>
      </c>
      <c r="N100" s="71"/>
      <c r="O100" s="71"/>
      <c r="P100" s="71"/>
      <c r="Q100" s="71"/>
      <c r="R100" s="535"/>
      <c r="S100" s="71">
        <f t="shared" si="22"/>
        <v>0</v>
      </c>
      <c r="T100" s="72"/>
      <c r="U100" s="72"/>
    </row>
    <row r="101" spans="1:21" s="69" customFormat="1" ht="15.75">
      <c r="A101" s="133"/>
      <c r="B101" s="55" t="s">
        <v>240</v>
      </c>
      <c r="C101" s="211" t="s">
        <v>718</v>
      </c>
      <c r="D101" s="211" t="s">
        <v>479</v>
      </c>
      <c r="E101" s="211" t="s">
        <v>480</v>
      </c>
      <c r="F101" s="45" t="s">
        <v>481</v>
      </c>
      <c r="G101" s="74">
        <f t="shared" si="27"/>
        <v>0</v>
      </c>
      <c r="H101" s="209"/>
      <c r="I101" s="209"/>
      <c r="J101" s="209"/>
      <c r="K101" s="209"/>
      <c r="L101" s="74">
        <f t="shared" si="28"/>
        <v>73936</v>
      </c>
      <c r="M101" s="74">
        <f t="shared" si="24"/>
        <v>73936</v>
      </c>
      <c r="N101" s="209"/>
      <c r="O101" s="209"/>
      <c r="P101" s="209"/>
      <c r="Q101" s="207">
        <v>73936</v>
      </c>
      <c r="R101" s="209"/>
      <c r="S101" s="71">
        <f t="shared" si="22"/>
        <v>73936</v>
      </c>
      <c r="T101" s="72"/>
      <c r="U101" s="72"/>
    </row>
    <row r="102" spans="1:21" s="69" customFormat="1" ht="16.5" thickBot="1">
      <c r="A102" s="133"/>
      <c r="B102" s="43" t="s">
        <v>241</v>
      </c>
      <c r="C102" s="210" t="s">
        <v>719</v>
      </c>
      <c r="D102" s="210" t="s">
        <v>720</v>
      </c>
      <c r="E102" s="210" t="s">
        <v>761</v>
      </c>
      <c r="F102" s="213" t="s">
        <v>721</v>
      </c>
      <c r="G102" s="74">
        <f t="shared" si="27"/>
        <v>0</v>
      </c>
      <c r="H102" s="206"/>
      <c r="I102" s="206"/>
      <c r="J102" s="206"/>
      <c r="K102" s="206"/>
      <c r="L102" s="74">
        <f t="shared" si="28"/>
        <v>169243</v>
      </c>
      <c r="M102" s="74">
        <f t="shared" si="24"/>
        <v>169243</v>
      </c>
      <c r="N102" s="206"/>
      <c r="O102" s="206"/>
      <c r="P102" s="206"/>
      <c r="Q102" s="206">
        <v>169243</v>
      </c>
      <c r="R102" s="206"/>
      <c r="S102" s="71">
        <f t="shared" si="22"/>
        <v>169243</v>
      </c>
      <c r="T102" s="72"/>
      <c r="U102" s="72"/>
    </row>
    <row r="103" spans="1:21" s="69" customFormat="1" ht="17.25" customHeight="1" thickBot="1">
      <c r="A103" s="133"/>
      <c r="B103" s="212"/>
      <c r="C103" s="224" t="s">
        <v>341</v>
      </c>
      <c r="D103" s="225" t="s">
        <v>340</v>
      </c>
      <c r="E103" s="226"/>
      <c r="F103" s="227" t="s">
        <v>209</v>
      </c>
      <c r="G103" s="219">
        <f aca="true" t="shared" si="30" ref="G103:R103">G104</f>
        <v>-127224</v>
      </c>
      <c r="H103" s="219">
        <f t="shared" si="30"/>
        <v>1281356</v>
      </c>
      <c r="I103" s="219">
        <f t="shared" si="30"/>
        <v>0</v>
      </c>
      <c r="J103" s="219">
        <f t="shared" si="30"/>
        <v>0</v>
      </c>
      <c r="K103" s="219">
        <f t="shared" si="30"/>
        <v>0</v>
      </c>
      <c r="L103" s="220">
        <f t="shared" si="28"/>
        <v>1110000</v>
      </c>
      <c r="M103" s="220">
        <f t="shared" si="24"/>
        <v>1110000</v>
      </c>
      <c r="N103" s="219">
        <f t="shared" si="30"/>
        <v>0</v>
      </c>
      <c r="O103" s="219">
        <f t="shared" si="30"/>
        <v>0</v>
      </c>
      <c r="P103" s="219">
        <f t="shared" si="30"/>
        <v>0</v>
      </c>
      <c r="Q103" s="219">
        <f t="shared" si="30"/>
        <v>1110000</v>
      </c>
      <c r="R103" s="219">
        <f t="shared" si="30"/>
        <v>0</v>
      </c>
      <c r="S103" s="221">
        <f>G103+L103</f>
        <v>982776</v>
      </c>
      <c r="T103" s="72"/>
      <c r="U103" s="72"/>
    </row>
    <row r="104" spans="1:21" s="69" customFormat="1" ht="15.75" hidden="1">
      <c r="A104" s="133"/>
      <c r="B104" s="55" t="s">
        <v>340</v>
      </c>
      <c r="C104" s="222" t="s">
        <v>342</v>
      </c>
      <c r="D104" s="211"/>
      <c r="E104" s="211"/>
      <c r="F104" s="223" t="s">
        <v>209</v>
      </c>
      <c r="G104" s="209">
        <f>G105+G106+G111+G112</f>
        <v>-127224</v>
      </c>
      <c r="H104" s="209">
        <f>H105+H106+H111+H112</f>
        <v>1281356</v>
      </c>
      <c r="I104" s="209">
        <f>I105+I106+I111+I112</f>
        <v>0</v>
      </c>
      <c r="J104" s="209">
        <f>J105+J106+J111+J112</f>
        <v>0</v>
      </c>
      <c r="K104" s="209">
        <f>K105+K106+K111+K112</f>
        <v>0</v>
      </c>
      <c r="L104" s="207">
        <f t="shared" si="28"/>
        <v>1110000</v>
      </c>
      <c r="M104" s="207">
        <f t="shared" si="24"/>
        <v>1110000</v>
      </c>
      <c r="N104" s="209">
        <f>N105+N106+N111+N112</f>
        <v>0</v>
      </c>
      <c r="O104" s="209">
        <f>O105+O106+O111+O112</f>
        <v>0</v>
      </c>
      <c r="P104" s="209">
        <f>P105+P106+P111+P112</f>
        <v>0</v>
      </c>
      <c r="Q104" s="209">
        <f>Q105+Q106+Q107+Q108+Q109+Q110+Q111+Q112</f>
        <v>1110000</v>
      </c>
      <c r="R104" s="209">
        <f>R105+R106+R107+R108+R109+R110+R111+R112</f>
        <v>0</v>
      </c>
      <c r="S104" s="209">
        <f>S105+S106+S107+S108+S109+S110+S111+S112</f>
        <v>982776</v>
      </c>
      <c r="T104" s="72"/>
      <c r="U104" s="72"/>
    </row>
    <row r="105" spans="1:21" s="69" customFormat="1" ht="15.75">
      <c r="A105" s="133"/>
      <c r="B105" s="43" t="s">
        <v>239</v>
      </c>
      <c r="C105" s="43" t="s">
        <v>446</v>
      </c>
      <c r="D105" s="43" t="s">
        <v>445</v>
      </c>
      <c r="E105" s="43" t="s">
        <v>50</v>
      </c>
      <c r="F105" s="45" t="s">
        <v>212</v>
      </c>
      <c r="G105" s="74">
        <v>-1408580</v>
      </c>
      <c r="H105" s="74"/>
      <c r="I105" s="74"/>
      <c r="J105" s="74"/>
      <c r="K105" s="74"/>
      <c r="L105" s="74">
        <f t="shared" si="28"/>
        <v>0</v>
      </c>
      <c r="M105" s="74">
        <f t="shared" si="24"/>
        <v>0</v>
      </c>
      <c r="N105" s="74"/>
      <c r="O105" s="74"/>
      <c r="P105" s="74"/>
      <c r="Q105" s="74"/>
      <c r="R105" s="74"/>
      <c r="S105" s="71">
        <f aca="true" t="shared" si="31" ref="S105:S113">G105+L105</f>
        <v>-1408580</v>
      </c>
      <c r="T105" s="72"/>
      <c r="U105" s="72"/>
    </row>
    <row r="106" spans="1:21" s="69" customFormat="1" ht="15.75" hidden="1">
      <c r="A106" s="133"/>
      <c r="B106" s="43"/>
      <c r="C106" s="43" t="s">
        <v>447</v>
      </c>
      <c r="D106" s="43" t="s">
        <v>448</v>
      </c>
      <c r="E106" s="43" t="s">
        <v>214</v>
      </c>
      <c r="F106" s="45" t="s">
        <v>449</v>
      </c>
      <c r="G106" s="74">
        <f>H106+K106</f>
        <v>0</v>
      </c>
      <c r="H106" s="74"/>
      <c r="I106" s="74"/>
      <c r="J106" s="74"/>
      <c r="K106" s="74"/>
      <c r="L106" s="74">
        <f t="shared" si="28"/>
        <v>0</v>
      </c>
      <c r="M106" s="74">
        <f t="shared" si="24"/>
        <v>0</v>
      </c>
      <c r="N106" s="74"/>
      <c r="O106" s="74"/>
      <c r="P106" s="74"/>
      <c r="Q106" s="74"/>
      <c r="R106" s="74"/>
      <c r="S106" s="71">
        <f t="shared" si="31"/>
        <v>0</v>
      </c>
      <c r="T106" s="72"/>
      <c r="U106" s="72"/>
    </row>
    <row r="107" spans="1:21" s="69" customFormat="1" ht="31.5" hidden="1">
      <c r="A107" s="133"/>
      <c r="B107" s="43"/>
      <c r="C107" s="43" t="s">
        <v>496</v>
      </c>
      <c r="D107" s="43" t="s">
        <v>497</v>
      </c>
      <c r="E107" s="43" t="s">
        <v>214</v>
      </c>
      <c r="F107" s="45" t="s">
        <v>505</v>
      </c>
      <c r="G107" s="74">
        <f>H107+K107</f>
        <v>0</v>
      </c>
      <c r="H107" s="74"/>
      <c r="I107" s="74"/>
      <c r="J107" s="74"/>
      <c r="K107" s="74"/>
      <c r="L107" s="74">
        <f t="shared" si="28"/>
        <v>0</v>
      </c>
      <c r="M107" s="74">
        <f t="shared" si="24"/>
        <v>0</v>
      </c>
      <c r="N107" s="74"/>
      <c r="O107" s="74"/>
      <c r="P107" s="74"/>
      <c r="Q107" s="74"/>
      <c r="R107" s="74"/>
      <c r="S107" s="71">
        <f t="shared" si="31"/>
        <v>0</v>
      </c>
      <c r="T107" s="72"/>
      <c r="U107" s="72"/>
    </row>
    <row r="108" spans="1:21" s="69" customFormat="1" ht="15.75" hidden="1">
      <c r="A108" s="133"/>
      <c r="B108" s="43"/>
      <c r="C108" s="43" t="s">
        <v>498</v>
      </c>
      <c r="D108" s="43" t="s">
        <v>499</v>
      </c>
      <c r="E108" s="43" t="s">
        <v>504</v>
      </c>
      <c r="F108" s="45" t="s">
        <v>506</v>
      </c>
      <c r="G108" s="74">
        <f>H108+K108</f>
        <v>0</v>
      </c>
      <c r="H108" s="74"/>
      <c r="I108" s="74"/>
      <c r="J108" s="74"/>
      <c r="K108" s="74"/>
      <c r="L108" s="74">
        <f t="shared" si="28"/>
        <v>0</v>
      </c>
      <c r="M108" s="74">
        <f t="shared" si="24"/>
        <v>0</v>
      </c>
      <c r="N108" s="74"/>
      <c r="O108" s="74"/>
      <c r="P108" s="74"/>
      <c r="Q108" s="74"/>
      <c r="R108" s="74"/>
      <c r="S108" s="71">
        <f t="shared" si="31"/>
        <v>0</v>
      </c>
      <c r="T108" s="72"/>
      <c r="U108" s="72"/>
    </row>
    <row r="109" spans="1:21" s="69" customFormat="1" ht="75.75" customHeight="1" hidden="1">
      <c r="A109" s="133"/>
      <c r="B109" s="43"/>
      <c r="C109" s="43" t="s">
        <v>500</v>
      </c>
      <c r="D109" s="43" t="s">
        <v>501</v>
      </c>
      <c r="E109" s="43" t="s">
        <v>214</v>
      </c>
      <c r="F109" s="45" t="s">
        <v>507</v>
      </c>
      <c r="G109" s="74">
        <f>H109+K109</f>
        <v>0</v>
      </c>
      <c r="H109" s="74"/>
      <c r="I109" s="74"/>
      <c r="J109" s="74"/>
      <c r="K109" s="74"/>
      <c r="L109" s="74">
        <f t="shared" si="28"/>
        <v>0</v>
      </c>
      <c r="M109" s="74">
        <f t="shared" si="24"/>
        <v>0</v>
      </c>
      <c r="N109" s="74"/>
      <c r="O109" s="74"/>
      <c r="P109" s="74"/>
      <c r="Q109" s="74"/>
      <c r="R109" s="74"/>
      <c r="S109" s="71">
        <f t="shared" si="31"/>
        <v>0</v>
      </c>
      <c r="T109" s="72"/>
      <c r="U109" s="72"/>
    </row>
    <row r="110" spans="1:21" s="69" customFormat="1" ht="15.75" hidden="1">
      <c r="A110" s="133"/>
      <c r="B110" s="43"/>
      <c r="C110" s="43" t="s">
        <v>503</v>
      </c>
      <c r="D110" s="43" t="s">
        <v>502</v>
      </c>
      <c r="E110" s="43" t="s">
        <v>214</v>
      </c>
      <c r="F110" s="45" t="s">
        <v>508</v>
      </c>
      <c r="G110" s="74"/>
      <c r="H110" s="74"/>
      <c r="I110" s="74"/>
      <c r="J110" s="74"/>
      <c r="K110" s="74"/>
      <c r="L110" s="74">
        <f t="shared" si="28"/>
        <v>0</v>
      </c>
      <c r="M110" s="74">
        <f t="shared" si="24"/>
        <v>0</v>
      </c>
      <c r="N110" s="74"/>
      <c r="O110" s="74"/>
      <c r="P110" s="74"/>
      <c r="Q110" s="74"/>
      <c r="R110" s="74"/>
      <c r="S110" s="71">
        <f t="shared" si="31"/>
        <v>0</v>
      </c>
      <c r="T110" s="72"/>
      <c r="U110" s="72"/>
    </row>
    <row r="111" spans="1:21" s="69" customFormat="1" ht="15.75">
      <c r="A111" s="133"/>
      <c r="B111" s="43"/>
      <c r="C111" s="43" t="s">
        <v>343</v>
      </c>
      <c r="D111" s="43" t="s">
        <v>344</v>
      </c>
      <c r="E111" s="43" t="s">
        <v>214</v>
      </c>
      <c r="F111" s="45" t="s">
        <v>345</v>
      </c>
      <c r="G111" s="74">
        <f>H111+K111</f>
        <v>741356</v>
      </c>
      <c r="H111" s="74">
        <v>741356</v>
      </c>
      <c r="I111" s="74"/>
      <c r="J111" s="74"/>
      <c r="K111" s="74"/>
      <c r="L111" s="74">
        <f t="shared" si="28"/>
        <v>1110000</v>
      </c>
      <c r="M111" s="74">
        <f t="shared" si="24"/>
        <v>1110000</v>
      </c>
      <c r="N111" s="74"/>
      <c r="O111" s="74"/>
      <c r="P111" s="74"/>
      <c r="Q111" s="74">
        <v>1110000</v>
      </c>
      <c r="R111" s="74"/>
      <c r="S111" s="71">
        <f t="shared" si="31"/>
        <v>1851356</v>
      </c>
      <c r="T111" s="72"/>
      <c r="U111" s="72"/>
    </row>
    <row r="112" spans="1:21" s="69" customFormat="1" ht="32.25" thickBot="1">
      <c r="A112" s="133"/>
      <c r="B112" s="43"/>
      <c r="C112" s="210" t="s">
        <v>444</v>
      </c>
      <c r="D112" s="210" t="s">
        <v>443</v>
      </c>
      <c r="E112" s="210" t="s">
        <v>214</v>
      </c>
      <c r="F112" s="240" t="s">
        <v>442</v>
      </c>
      <c r="G112" s="206">
        <f>H112+K112</f>
        <v>540000</v>
      </c>
      <c r="H112" s="206">
        <v>540000</v>
      </c>
      <c r="I112" s="206"/>
      <c r="J112" s="206"/>
      <c r="K112" s="206"/>
      <c r="L112" s="206">
        <f t="shared" si="28"/>
        <v>0</v>
      </c>
      <c r="M112" s="206">
        <f t="shared" si="24"/>
        <v>0</v>
      </c>
      <c r="N112" s="206"/>
      <c r="O112" s="206"/>
      <c r="P112" s="206"/>
      <c r="Q112" s="206"/>
      <c r="R112" s="206"/>
      <c r="S112" s="208">
        <f t="shared" si="31"/>
        <v>540000</v>
      </c>
      <c r="T112" s="72"/>
      <c r="U112" s="72"/>
    </row>
    <row r="113" spans="1:21" s="69" customFormat="1" ht="19.5" thickBot="1">
      <c r="A113" s="133" t="s">
        <v>215</v>
      </c>
      <c r="B113" s="212"/>
      <c r="C113" s="224"/>
      <c r="D113" s="226"/>
      <c r="E113" s="226"/>
      <c r="F113" s="241" t="s">
        <v>7</v>
      </c>
      <c r="G113" s="219">
        <f>G12+G20+G48+G62+G88+G103</f>
        <v>373406</v>
      </c>
      <c r="H113" s="219">
        <f>H12+H20+H48+H62+H88+H103</f>
        <v>1781986</v>
      </c>
      <c r="I113" s="219">
        <f>I12+I20+I48+I62+I88+I100+I103</f>
        <v>0</v>
      </c>
      <c r="J113" s="219">
        <f>J12+J20+J48+J62+J88+J100+J103</f>
        <v>0</v>
      </c>
      <c r="K113" s="219">
        <f>K12+K20+K48+K62+K88+K100+K103</f>
        <v>0</v>
      </c>
      <c r="L113" s="219">
        <f>L12+L20+L48+L62+L88+L100+L103</f>
        <v>7788758</v>
      </c>
      <c r="M113" s="220">
        <f t="shared" si="24"/>
        <v>7788758</v>
      </c>
      <c r="N113" s="219">
        <f>N12+N20+N48+N62+N88+N100+N103</f>
        <v>0</v>
      </c>
      <c r="O113" s="219">
        <f>O12+O20+O48+O62+O88+O100+O103</f>
        <v>0</v>
      </c>
      <c r="P113" s="219">
        <f>P12+P20+P48+P62+P88+P100+P103</f>
        <v>0</v>
      </c>
      <c r="Q113" s="219">
        <f>Q12+Q20+Q48+Q62+Q88+Q100+Q103</f>
        <v>7788758</v>
      </c>
      <c r="R113" s="219">
        <f>R12+R20+R48+R62+R88+R100+R103</f>
        <v>0</v>
      </c>
      <c r="S113" s="221">
        <f t="shared" si="31"/>
        <v>8162164</v>
      </c>
      <c r="T113" s="72"/>
      <c r="U113" s="72"/>
    </row>
    <row r="114" spans="1:24" s="42" customFormat="1" ht="28.5" customHeight="1">
      <c r="A114" s="97"/>
      <c r="B114" s="97"/>
      <c r="C114" s="780"/>
      <c r="D114" s="781"/>
      <c r="E114" s="780"/>
      <c r="F114" s="782"/>
      <c r="G114" s="783"/>
      <c r="H114" s="784"/>
      <c r="I114" s="784"/>
      <c r="J114" s="784"/>
      <c r="K114" s="784"/>
      <c r="L114" s="784"/>
      <c r="M114" s="784"/>
      <c r="N114" s="784"/>
      <c r="O114" s="784"/>
      <c r="P114" s="785"/>
      <c r="Q114" s="784"/>
      <c r="R114" s="784"/>
      <c r="S114" s="784"/>
      <c r="T114" s="103"/>
      <c r="U114" s="104"/>
      <c r="V114" s="105"/>
      <c r="W114" s="105"/>
      <c r="X114" s="105"/>
    </row>
    <row r="115" spans="1:24" s="42" customFormat="1" ht="60.75" customHeight="1">
      <c r="A115" s="97"/>
      <c r="B115" s="97"/>
      <c r="C115" s="787" t="s">
        <v>773</v>
      </c>
      <c r="D115" s="786"/>
      <c r="E115" s="786"/>
      <c r="F115" s="786"/>
      <c r="G115" s="786"/>
      <c r="H115" s="786"/>
      <c r="I115" s="786"/>
      <c r="J115" s="786"/>
      <c r="K115" s="786"/>
      <c r="L115" s="786"/>
      <c r="M115" s="786"/>
      <c r="N115" s="786"/>
      <c r="O115" s="786"/>
      <c r="P115" s="786"/>
      <c r="Q115" s="786"/>
      <c r="R115" s="786"/>
      <c r="S115" s="786"/>
      <c r="T115" s="106"/>
      <c r="U115" s="104"/>
      <c r="V115" s="105"/>
      <c r="W115" s="105"/>
      <c r="X115" s="105"/>
    </row>
    <row r="116" spans="3:31" s="107" customFormat="1" ht="18.75">
      <c r="C116" s="98"/>
      <c r="D116" s="97"/>
      <c r="E116" s="98"/>
      <c r="F116" s="108"/>
      <c r="G116" s="109"/>
      <c r="H116" s="109"/>
      <c r="I116" s="110"/>
      <c r="J116" s="110"/>
      <c r="L116" s="111"/>
      <c r="M116" s="111"/>
      <c r="N116" s="111"/>
      <c r="O116" s="112"/>
      <c r="P116" s="113"/>
      <c r="Q116" s="114"/>
      <c r="S116" s="115"/>
      <c r="T116" s="116"/>
      <c r="U116" s="116"/>
      <c r="V116" s="117"/>
      <c r="W116" s="118"/>
      <c r="X116" s="118"/>
      <c r="Y116" s="117"/>
      <c r="Z116" s="117"/>
      <c r="AA116" s="119"/>
      <c r="AB116" s="119"/>
      <c r="AC116" s="119"/>
      <c r="AD116" s="119"/>
      <c r="AE116" s="119"/>
    </row>
    <row r="117" spans="3:31" s="107" customFormat="1" ht="31.5" customHeight="1">
      <c r="C117" s="97"/>
      <c r="D117" s="98"/>
      <c r="E117" s="97"/>
      <c r="F117" s="120"/>
      <c r="G117" s="109"/>
      <c r="H117" s="109"/>
      <c r="I117" s="110"/>
      <c r="J117" s="110"/>
      <c r="K117" s="113"/>
      <c r="L117" s="111"/>
      <c r="M117" s="111"/>
      <c r="N117" s="111"/>
      <c r="O117" s="112"/>
      <c r="P117" s="121"/>
      <c r="Q117" s="114"/>
      <c r="S117" s="115"/>
      <c r="T117" s="116"/>
      <c r="U117" s="116"/>
      <c r="V117" s="117"/>
      <c r="W117" s="118"/>
      <c r="X117" s="118"/>
      <c r="Y117" s="117"/>
      <c r="Z117" s="117"/>
      <c r="AA117" s="119"/>
      <c r="AB117" s="119"/>
      <c r="AC117" s="119"/>
      <c r="AD117" s="119"/>
      <c r="AE117" s="119"/>
    </row>
    <row r="118" spans="3:26" s="107" customFormat="1" ht="36.75" customHeight="1">
      <c r="C118" s="97"/>
      <c r="D118" s="97"/>
      <c r="E118" s="97"/>
      <c r="F118" s="122"/>
      <c r="G118" s="112"/>
      <c r="H118" s="112"/>
      <c r="I118" s="123"/>
      <c r="J118" s="123"/>
      <c r="K118" s="112"/>
      <c r="L118" s="112"/>
      <c r="M118" s="112"/>
      <c r="N118" s="112"/>
      <c r="O118" s="112"/>
      <c r="P118" s="112"/>
      <c r="Q118" s="114"/>
      <c r="S118" s="124"/>
      <c r="T118" s="125"/>
      <c r="U118" s="125"/>
      <c r="V118" s="126"/>
      <c r="W118" s="127"/>
      <c r="X118" s="127"/>
      <c r="Y118" s="126"/>
      <c r="Z118" s="126"/>
    </row>
    <row r="119" spans="3:26" s="107" customFormat="1" ht="18.75">
      <c r="C119" s="128"/>
      <c r="D119" s="97"/>
      <c r="E119" s="128"/>
      <c r="F119" s="129"/>
      <c r="G119" s="112"/>
      <c r="H119" s="112"/>
      <c r="I119" s="123"/>
      <c r="J119" s="123"/>
      <c r="K119" s="112"/>
      <c r="L119" s="112"/>
      <c r="M119" s="112"/>
      <c r="N119" s="112"/>
      <c r="O119" s="112"/>
      <c r="P119" s="112"/>
      <c r="Q119" s="114"/>
      <c r="S119" s="124"/>
      <c r="T119" s="125"/>
      <c r="U119" s="125"/>
      <c r="V119" s="126"/>
      <c r="W119" s="127"/>
      <c r="X119" s="127"/>
      <c r="Y119" s="126"/>
      <c r="Z119" s="126"/>
    </row>
    <row r="120" spans="3:6" ht="18.75">
      <c r="C120" s="114"/>
      <c r="D120" s="128"/>
      <c r="E120" s="114"/>
      <c r="F120" s="107"/>
    </row>
    <row r="121" spans="3:6" ht="18.75">
      <c r="C121" s="114"/>
      <c r="D121" s="114"/>
      <c r="E121" s="114"/>
      <c r="F121" s="107"/>
    </row>
    <row r="122" spans="3:6" ht="18.75">
      <c r="C122" s="114"/>
      <c r="D122" s="114"/>
      <c r="E122" s="114"/>
      <c r="F122" s="107"/>
    </row>
    <row r="123" spans="3:6" ht="18.75">
      <c r="C123" s="114"/>
      <c r="D123" s="114"/>
      <c r="E123" s="114"/>
      <c r="F123" s="107"/>
    </row>
    <row r="124" ht="18.75">
      <c r="D124" s="114"/>
    </row>
  </sheetData>
  <sheetProtection/>
  <mergeCells count="29">
    <mergeCell ref="C115:S115"/>
    <mergeCell ref="A7:A10"/>
    <mergeCell ref="C7:C10"/>
    <mergeCell ref="D7:D10"/>
    <mergeCell ref="E7:E10"/>
    <mergeCell ref="B7:B10"/>
    <mergeCell ref="G8:G10"/>
    <mergeCell ref="G7:K7"/>
    <mergeCell ref="H8:H10"/>
    <mergeCell ref="I8:J8"/>
    <mergeCell ref="J9:J10"/>
    <mergeCell ref="Q8:Q10"/>
    <mergeCell ref="I9:I10"/>
    <mergeCell ref="O9:O10"/>
    <mergeCell ref="N8:N10"/>
    <mergeCell ref="O8:P8"/>
    <mergeCell ref="P9:P10"/>
    <mergeCell ref="K8:K10"/>
    <mergeCell ref="L8:L10"/>
    <mergeCell ref="M8:M10"/>
    <mergeCell ref="C4:E4"/>
    <mergeCell ref="C5:E5"/>
    <mergeCell ref="C1:S1"/>
    <mergeCell ref="O2:S2"/>
    <mergeCell ref="C3:S3"/>
    <mergeCell ref="L7:R7"/>
    <mergeCell ref="S7:S10"/>
    <mergeCell ref="R9:R10"/>
    <mergeCell ref="F7:F10"/>
  </mergeCells>
  <printOptions/>
  <pageMargins left="0.22" right="0.23" top="0.58" bottom="0.39" header="0.22" footer="0.25"/>
  <pageSetup fitToHeight="6" fitToWidth="1" horizontalDpi="600" verticalDpi="600" orientation="landscape" paperSize="9" scale="52" r:id="rId1"/>
  <rowBreaks count="1" manualBreakCount="1">
    <brk id="50" min="2" max="17" man="1"/>
  </rowBreaks>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26" hidden="1" customWidth="1"/>
    <col min="2" max="2" width="15.16015625" style="26" hidden="1" customWidth="1"/>
    <col min="3" max="3" width="12.33203125" style="26" hidden="1" customWidth="1"/>
    <col min="4" max="4" width="11.5" style="26" bestFit="1" customWidth="1"/>
    <col min="5" max="5" width="10.16015625" style="26" customWidth="1"/>
    <col min="6" max="6" width="93.66015625" style="26" customWidth="1"/>
    <col min="7" max="7" width="17.33203125" style="26" customWidth="1"/>
    <col min="8" max="9" width="17.16015625" style="26" customWidth="1"/>
    <col min="10" max="10" width="15.16015625" style="26" customWidth="1"/>
    <col min="11" max="11" width="7.83203125" style="26" customWidth="1"/>
    <col min="12" max="12" width="14.33203125" style="26" customWidth="1"/>
    <col min="13" max="13" width="14.66015625" style="26" customWidth="1"/>
    <col min="14" max="14" width="12.33203125" style="26" customWidth="1"/>
    <col min="15" max="15" width="12" style="26" customWidth="1"/>
    <col min="16" max="16" width="10.16015625" style="26" customWidth="1"/>
    <col min="17" max="17" width="12.83203125" style="26" customWidth="1"/>
    <col min="18" max="18" width="16.83203125" style="26" customWidth="1"/>
    <col min="19" max="19" width="13.66015625" style="28" customWidth="1"/>
    <col min="20" max="20" width="14.83203125" style="28" bestFit="1" customWidth="1"/>
    <col min="21" max="16384" width="9.16015625" style="28" customWidth="1"/>
  </cols>
  <sheetData>
    <row r="1" spans="1:20" s="25" customFormat="1" ht="18.75" customHeight="1" hidden="1">
      <c r="A1" s="24"/>
      <c r="B1" s="24"/>
      <c r="C1" s="649"/>
      <c r="D1" s="649"/>
      <c r="E1" s="649"/>
      <c r="F1" s="649"/>
      <c r="G1" s="649"/>
      <c r="H1" s="649"/>
      <c r="I1" s="649"/>
      <c r="J1" s="649"/>
      <c r="K1" s="649"/>
      <c r="L1" s="649"/>
      <c r="M1" s="649"/>
      <c r="N1" s="649"/>
      <c r="O1" s="649"/>
      <c r="P1" s="649"/>
      <c r="Q1" s="649"/>
      <c r="R1" s="649"/>
      <c r="S1" s="28"/>
      <c r="T1" s="28"/>
    </row>
    <row r="2" spans="7:18" ht="63.75" customHeight="1">
      <c r="G2" s="63"/>
      <c r="H2" s="63"/>
      <c r="I2" s="63"/>
      <c r="J2" s="63"/>
      <c r="K2" s="63"/>
      <c r="L2" s="63"/>
      <c r="M2" s="63"/>
      <c r="N2" s="673" t="s">
        <v>422</v>
      </c>
      <c r="O2" s="673"/>
      <c r="P2" s="673"/>
      <c r="Q2" s="673"/>
      <c r="R2" s="673"/>
    </row>
    <row r="3" spans="3:18" ht="42" customHeight="1">
      <c r="C3" s="651" t="s">
        <v>421</v>
      </c>
      <c r="D3" s="651"/>
      <c r="E3" s="651"/>
      <c r="F3" s="651"/>
      <c r="G3" s="651"/>
      <c r="H3" s="651"/>
      <c r="I3" s="651"/>
      <c r="J3" s="651"/>
      <c r="K3" s="651"/>
      <c r="L3" s="651"/>
      <c r="M3" s="651"/>
      <c r="N3" s="651"/>
      <c r="O3" s="651"/>
      <c r="P3" s="651"/>
      <c r="Q3" s="651"/>
      <c r="R3" s="651"/>
    </row>
    <row r="4" spans="1:18" ht="18.75">
      <c r="A4" s="30"/>
      <c r="B4" s="30"/>
      <c r="C4" s="30"/>
      <c r="D4" s="31"/>
      <c r="E4" s="31"/>
      <c r="F4" s="31"/>
      <c r="G4" s="31"/>
      <c r="H4" s="31"/>
      <c r="I4" s="64"/>
      <c r="J4" s="31"/>
      <c r="K4" s="31"/>
      <c r="L4" s="65"/>
      <c r="M4" s="66"/>
      <c r="N4" s="66"/>
      <c r="O4" s="66"/>
      <c r="P4" s="66"/>
      <c r="Q4" s="66"/>
      <c r="R4" s="67" t="s">
        <v>100</v>
      </c>
    </row>
    <row r="5" spans="1:18" ht="15" customHeight="1">
      <c r="A5" s="659" t="s">
        <v>101</v>
      </c>
      <c r="B5" s="677" t="s">
        <v>274</v>
      </c>
      <c r="C5" s="663" t="s">
        <v>102</v>
      </c>
      <c r="D5" s="663" t="s">
        <v>103</v>
      </c>
      <c r="E5" s="663" t="s">
        <v>104</v>
      </c>
      <c r="F5" s="653" t="s">
        <v>22</v>
      </c>
      <c r="G5" s="652" t="s">
        <v>5</v>
      </c>
      <c r="H5" s="652"/>
      <c r="I5" s="652"/>
      <c r="J5" s="652"/>
      <c r="K5" s="652"/>
      <c r="L5" s="652" t="s">
        <v>6</v>
      </c>
      <c r="M5" s="652"/>
      <c r="N5" s="652"/>
      <c r="O5" s="652"/>
      <c r="P5" s="652"/>
      <c r="Q5" s="652"/>
      <c r="R5" s="652" t="s">
        <v>105</v>
      </c>
    </row>
    <row r="6" spans="1:18" ht="16.5" customHeight="1">
      <c r="A6" s="660"/>
      <c r="B6" s="678"/>
      <c r="C6" s="663"/>
      <c r="D6" s="663"/>
      <c r="E6" s="663"/>
      <c r="F6" s="653"/>
      <c r="G6" s="653" t="s">
        <v>7</v>
      </c>
      <c r="H6" s="655" t="s">
        <v>106</v>
      </c>
      <c r="I6" s="653" t="s">
        <v>107</v>
      </c>
      <c r="J6" s="653"/>
      <c r="K6" s="655" t="s">
        <v>108</v>
      </c>
      <c r="L6" s="653" t="s">
        <v>7</v>
      </c>
      <c r="M6" s="655" t="s">
        <v>106</v>
      </c>
      <c r="N6" s="653" t="s">
        <v>107</v>
      </c>
      <c r="O6" s="653"/>
      <c r="P6" s="655" t="s">
        <v>108</v>
      </c>
      <c r="Q6" s="68" t="s">
        <v>107</v>
      </c>
      <c r="R6" s="652"/>
    </row>
    <row r="7" spans="1:18" ht="20.25" customHeight="1">
      <c r="A7" s="660"/>
      <c r="B7" s="678"/>
      <c r="C7" s="663"/>
      <c r="D7" s="663"/>
      <c r="E7" s="663"/>
      <c r="F7" s="653"/>
      <c r="G7" s="653"/>
      <c r="H7" s="655"/>
      <c r="I7" s="653" t="s">
        <v>109</v>
      </c>
      <c r="J7" s="653" t="s">
        <v>110</v>
      </c>
      <c r="K7" s="655"/>
      <c r="L7" s="653"/>
      <c r="M7" s="655"/>
      <c r="N7" s="653" t="s">
        <v>109</v>
      </c>
      <c r="O7" s="653" t="s">
        <v>110</v>
      </c>
      <c r="P7" s="655"/>
      <c r="Q7" s="653" t="s">
        <v>111</v>
      </c>
      <c r="R7" s="652"/>
    </row>
    <row r="8" spans="1:18" ht="43.5" customHeight="1">
      <c r="A8" s="661"/>
      <c r="B8" s="679"/>
      <c r="C8" s="663"/>
      <c r="D8" s="663"/>
      <c r="E8" s="663"/>
      <c r="F8" s="653"/>
      <c r="G8" s="653"/>
      <c r="H8" s="655"/>
      <c r="I8" s="653"/>
      <c r="J8" s="653"/>
      <c r="K8" s="655"/>
      <c r="L8" s="653"/>
      <c r="M8" s="655"/>
      <c r="N8" s="653"/>
      <c r="O8" s="653"/>
      <c r="P8" s="655"/>
      <c r="Q8" s="653"/>
      <c r="R8" s="652"/>
    </row>
    <row r="9" spans="1:18" ht="15.75" customHeight="1">
      <c r="A9" s="130">
        <v>1</v>
      </c>
      <c r="B9" s="38"/>
      <c r="C9" s="38">
        <v>1</v>
      </c>
      <c r="D9" s="38">
        <v>2</v>
      </c>
      <c r="E9" s="38">
        <v>3</v>
      </c>
      <c r="F9" s="38">
        <v>4</v>
      </c>
      <c r="G9" s="38">
        <v>5</v>
      </c>
      <c r="H9" s="38">
        <v>6</v>
      </c>
      <c r="I9" s="38">
        <v>7</v>
      </c>
      <c r="J9" s="38">
        <v>8</v>
      </c>
      <c r="K9" s="38">
        <v>9</v>
      </c>
      <c r="L9" s="38">
        <v>10</v>
      </c>
      <c r="M9" s="38">
        <v>11</v>
      </c>
      <c r="N9" s="38">
        <v>12</v>
      </c>
      <c r="O9" s="38">
        <v>13</v>
      </c>
      <c r="P9" s="38">
        <v>14</v>
      </c>
      <c r="Q9" s="38">
        <v>15</v>
      </c>
      <c r="R9" s="38" t="s">
        <v>112</v>
      </c>
    </row>
    <row r="10" spans="2:20" s="69" customFormat="1" ht="15.75" hidden="1">
      <c r="B10" s="136"/>
      <c r="C10" s="55" t="s">
        <v>113</v>
      </c>
      <c r="D10" s="55"/>
      <c r="E10" s="55"/>
      <c r="F10" s="70" t="s">
        <v>114</v>
      </c>
      <c r="G10" s="71">
        <f aca="true" t="shared" si="0" ref="G10:R11">G11</f>
        <v>4792000</v>
      </c>
      <c r="H10" s="71">
        <f t="shared" si="0"/>
        <v>4792000</v>
      </c>
      <c r="I10" s="71">
        <f t="shared" si="0"/>
        <v>3464000</v>
      </c>
      <c r="J10" s="71">
        <f t="shared" si="0"/>
        <v>97700</v>
      </c>
      <c r="K10" s="71">
        <f t="shared" si="0"/>
        <v>0</v>
      </c>
      <c r="L10" s="71">
        <f t="shared" si="0"/>
        <v>0</v>
      </c>
      <c r="M10" s="71">
        <f t="shared" si="0"/>
        <v>0</v>
      </c>
      <c r="N10" s="71">
        <f t="shared" si="0"/>
        <v>0</v>
      </c>
      <c r="O10" s="71">
        <f t="shared" si="0"/>
        <v>0</v>
      </c>
      <c r="P10" s="71">
        <f t="shared" si="0"/>
        <v>0</v>
      </c>
      <c r="Q10" s="71">
        <f t="shared" si="0"/>
        <v>0</v>
      </c>
      <c r="R10" s="71">
        <f aca="true" t="shared" si="1" ref="R10:R15">G10+L10</f>
        <v>4792000</v>
      </c>
      <c r="S10" s="72"/>
      <c r="T10" s="72"/>
    </row>
    <row r="11" spans="2:20" s="69" customFormat="1" ht="16.5">
      <c r="B11" s="138" t="s">
        <v>261</v>
      </c>
      <c r="C11" s="138"/>
      <c r="D11" s="138" t="s">
        <v>384</v>
      </c>
      <c r="E11" s="138"/>
      <c r="F11" s="140" t="s">
        <v>262</v>
      </c>
      <c r="G11" s="71">
        <f>G12</f>
        <v>4792000</v>
      </c>
      <c r="H11" s="71">
        <f t="shared" si="0"/>
        <v>4792000</v>
      </c>
      <c r="I11" s="71">
        <f t="shared" si="0"/>
        <v>3464000</v>
      </c>
      <c r="J11" s="71">
        <f t="shared" si="0"/>
        <v>97700</v>
      </c>
      <c r="K11" s="71">
        <f t="shared" si="0"/>
        <v>0</v>
      </c>
      <c r="L11" s="71">
        <f t="shared" si="0"/>
        <v>0</v>
      </c>
      <c r="M11" s="71">
        <f t="shared" si="0"/>
        <v>0</v>
      </c>
      <c r="N11" s="71">
        <f t="shared" si="0"/>
        <v>0</v>
      </c>
      <c r="O11" s="71">
        <f t="shared" si="0"/>
        <v>0</v>
      </c>
      <c r="P11" s="71">
        <f t="shared" si="0"/>
        <v>0</v>
      </c>
      <c r="Q11" s="71">
        <f t="shared" si="0"/>
        <v>0</v>
      </c>
      <c r="R11" s="71">
        <f t="shared" si="0"/>
        <v>4792000</v>
      </c>
      <c r="S11" s="72"/>
      <c r="T11" s="72"/>
    </row>
    <row r="12" spans="2:20" s="73" customFormat="1" ht="53.25" customHeight="1">
      <c r="B12" s="43" t="s">
        <v>136</v>
      </c>
      <c r="C12" s="43" t="s">
        <v>116</v>
      </c>
      <c r="D12" s="43" t="s">
        <v>335</v>
      </c>
      <c r="E12" s="43" t="s">
        <v>117</v>
      </c>
      <c r="F12" s="44" t="s">
        <v>336</v>
      </c>
      <c r="G12" s="74">
        <f>H12+K12</f>
        <v>4792000</v>
      </c>
      <c r="H12" s="74">
        <v>4792000</v>
      </c>
      <c r="I12" s="74">
        <v>3464000</v>
      </c>
      <c r="J12" s="74">
        <v>97700</v>
      </c>
      <c r="K12" s="71"/>
      <c r="L12" s="71">
        <f>M12+P12</f>
        <v>0</v>
      </c>
      <c r="M12" s="71"/>
      <c r="N12" s="71"/>
      <c r="O12" s="71"/>
      <c r="P12" s="71"/>
      <c r="Q12" s="71"/>
      <c r="R12" s="71">
        <f t="shared" si="1"/>
        <v>4792000</v>
      </c>
      <c r="S12" s="75"/>
      <c r="T12" s="75"/>
    </row>
    <row r="13" spans="1:20" s="84" customFormat="1" ht="16.5" hidden="1">
      <c r="A13" s="132"/>
      <c r="B13" s="80"/>
      <c r="C13" s="80"/>
      <c r="D13" s="80"/>
      <c r="E13" s="80"/>
      <c r="F13" s="81" t="s">
        <v>119</v>
      </c>
      <c r="G13" s="82">
        <v>10</v>
      </c>
      <c r="H13" s="82">
        <v>10</v>
      </c>
      <c r="I13" s="82"/>
      <c r="J13" s="82"/>
      <c r="K13" s="82"/>
      <c r="L13" s="82"/>
      <c r="M13" s="82"/>
      <c r="N13" s="82"/>
      <c r="O13" s="82"/>
      <c r="P13" s="82"/>
      <c r="Q13" s="82"/>
      <c r="R13" s="71">
        <f t="shared" si="1"/>
        <v>10</v>
      </c>
      <c r="S13" s="83"/>
      <c r="T13" s="83"/>
    </row>
    <row r="14" spans="2:20" s="69" customFormat="1" ht="47.25" customHeight="1" hidden="1">
      <c r="B14" s="55"/>
      <c r="C14" s="55" t="s">
        <v>24</v>
      </c>
      <c r="D14" s="55"/>
      <c r="E14" s="55"/>
      <c r="F14" s="41" t="s">
        <v>25</v>
      </c>
      <c r="G14" s="71" t="e">
        <f aca="true" t="shared" si="2" ref="G14:Q14">G15</f>
        <v>#REF!</v>
      </c>
      <c r="H14" s="71" t="e">
        <f t="shared" si="2"/>
        <v>#REF!</v>
      </c>
      <c r="I14" s="71" t="e">
        <f t="shared" si="2"/>
        <v>#REF!</v>
      </c>
      <c r="J14" s="71" t="e">
        <f t="shared" si="2"/>
        <v>#REF!</v>
      </c>
      <c r="K14" s="71" t="e">
        <f t="shared" si="2"/>
        <v>#REF!</v>
      </c>
      <c r="L14" s="71" t="e">
        <f t="shared" si="2"/>
        <v>#REF!</v>
      </c>
      <c r="M14" s="71" t="e">
        <f t="shared" si="2"/>
        <v>#REF!</v>
      </c>
      <c r="N14" s="71" t="e">
        <f t="shared" si="2"/>
        <v>#REF!</v>
      </c>
      <c r="O14" s="71" t="e">
        <f t="shared" si="2"/>
        <v>#REF!</v>
      </c>
      <c r="P14" s="71" t="e">
        <f t="shared" si="2"/>
        <v>#REF!</v>
      </c>
      <c r="Q14" s="71" t="e">
        <f t="shared" si="2"/>
        <v>#REF!</v>
      </c>
      <c r="R14" s="71" t="e">
        <f t="shared" si="1"/>
        <v>#REF!</v>
      </c>
      <c r="S14" s="72"/>
      <c r="T14" s="72"/>
    </row>
    <row r="15" spans="2:20" s="69" customFormat="1" ht="15" customHeight="1" hidden="1">
      <c r="B15" s="55" t="s">
        <v>33</v>
      </c>
      <c r="C15" s="55" t="s">
        <v>26</v>
      </c>
      <c r="D15" s="55"/>
      <c r="E15" s="55"/>
      <c r="F15" s="41" t="s">
        <v>25</v>
      </c>
      <c r="G15" s="71" t="e">
        <f>G30+G32+G34+G36+G41+G42+#REF!+#REF!+#REF!+#REF!+#REF!+#REF!+#REF!+#REF!+#REF!</f>
        <v>#REF!</v>
      </c>
      <c r="H15" s="71" t="e">
        <f>H30+H32+H34+H36+H41+H42+#REF!+#REF!+#REF!+#REF!+#REF!+#REF!+#REF!+#REF!+#REF!</f>
        <v>#REF!</v>
      </c>
      <c r="I15" s="71" t="e">
        <f>I30+I32+I34+I36+I41+I42+#REF!+#REF!+#REF!+#REF!+#REF!+#REF!+#REF!+#REF!+#REF!</f>
        <v>#REF!</v>
      </c>
      <c r="J15" s="71" t="e">
        <f>J30+J32+J34+J36+J41+J42+#REF!+#REF!+#REF!+#REF!+#REF!+#REF!+#REF!+#REF!+#REF!</f>
        <v>#REF!</v>
      </c>
      <c r="K15" s="71" t="e">
        <f>K30+K32+K34+K36+K41+K42+#REF!+#REF!+#REF!+#REF!+#REF!+#REF!+#REF!+#REF!+#REF!</f>
        <v>#REF!</v>
      </c>
      <c r="L15" s="71" t="e">
        <f>L30+L32+L34+L36+L41+L42+#REF!+#REF!+#REF!+#REF!+#REF!+#REF!+#REF!+#REF!+#REF!</f>
        <v>#REF!</v>
      </c>
      <c r="M15" s="71" t="e">
        <f>M30+M32+M34+M36+M41+M42+#REF!+#REF!+#REF!+#REF!+#REF!+#REF!+#REF!+#REF!+#REF!</f>
        <v>#REF!</v>
      </c>
      <c r="N15" s="71" t="e">
        <f>N30+N32+N34+N36+N41+N42+#REF!+#REF!+#REF!+#REF!+#REF!+#REF!+#REF!+#REF!+#REF!</f>
        <v>#REF!</v>
      </c>
      <c r="O15" s="71" t="e">
        <f>O30+O32+O34+O36+O41+O42+#REF!+#REF!+#REF!+#REF!+#REF!+#REF!+#REF!+#REF!+#REF!</f>
        <v>#REF!</v>
      </c>
      <c r="P15" s="71" t="e">
        <f>P30+P32+P34+P36+P41+P42+#REF!+#REF!+#REF!+#REF!+#REF!+#REF!+#REF!+#REF!+#REF!</f>
        <v>#REF!</v>
      </c>
      <c r="Q15" s="71" t="e">
        <f>Q30+Q32+Q34+Q36+Q41+Q42+#REF!+#REF!+#REF!+#REF!+#REF!+#REF!+#REF!+#REF!+#REF!</f>
        <v>#REF!</v>
      </c>
      <c r="R15" s="71" t="e">
        <f t="shared" si="1"/>
        <v>#REF!</v>
      </c>
      <c r="S15" s="72"/>
      <c r="T15" s="72"/>
    </row>
    <row r="16" spans="2:20" s="69" customFormat="1" ht="27" customHeight="1">
      <c r="B16" s="55" t="s">
        <v>281</v>
      </c>
      <c r="C16" s="138"/>
      <c r="D16" s="138" t="s">
        <v>385</v>
      </c>
      <c r="E16" s="138"/>
      <c r="F16" s="139" t="s">
        <v>265</v>
      </c>
      <c r="G16" s="71">
        <f>G17+G18+G20+G22+G23+G24+G25+G26+G28</f>
        <v>208295800</v>
      </c>
      <c r="H16" s="71">
        <f aca="true" t="shared" si="3" ref="H16:R16">H17+H18+H20+H22+H23+H24+H25+H26+H28</f>
        <v>208295800</v>
      </c>
      <c r="I16" s="71">
        <f t="shared" si="3"/>
        <v>147876200</v>
      </c>
      <c r="J16" s="71">
        <f t="shared" si="3"/>
        <v>19534800</v>
      </c>
      <c r="K16" s="71">
        <f t="shared" si="3"/>
        <v>0</v>
      </c>
      <c r="L16" s="71">
        <f t="shared" si="3"/>
        <v>4213040</v>
      </c>
      <c r="M16" s="71">
        <f t="shared" si="3"/>
        <v>4213040</v>
      </c>
      <c r="N16" s="71">
        <f t="shared" si="3"/>
        <v>427100</v>
      </c>
      <c r="O16" s="71">
        <f t="shared" si="3"/>
        <v>3000</v>
      </c>
      <c r="P16" s="71">
        <f t="shared" si="3"/>
        <v>0</v>
      </c>
      <c r="Q16" s="71">
        <f t="shared" si="3"/>
        <v>0</v>
      </c>
      <c r="R16" s="71">
        <f t="shared" si="3"/>
        <v>212508840</v>
      </c>
      <c r="S16" s="72"/>
      <c r="T16" s="72"/>
    </row>
    <row r="17" spans="2:20" s="69" customFormat="1" ht="25.5" customHeight="1">
      <c r="B17" s="43" t="s">
        <v>243</v>
      </c>
      <c r="C17" s="43" t="s">
        <v>139</v>
      </c>
      <c r="D17" s="43" t="s">
        <v>140</v>
      </c>
      <c r="E17" s="43" t="s">
        <v>141</v>
      </c>
      <c r="F17" s="45" t="s">
        <v>283</v>
      </c>
      <c r="G17" s="74">
        <f>H17+K17</f>
        <v>19259300</v>
      </c>
      <c r="H17" s="74">
        <v>19259300</v>
      </c>
      <c r="I17" s="74">
        <v>11968400</v>
      </c>
      <c r="J17" s="74">
        <v>2350500</v>
      </c>
      <c r="K17" s="71"/>
      <c r="L17" s="74">
        <f>M17+P17</f>
        <v>1680000</v>
      </c>
      <c r="M17" s="74">
        <v>1680000</v>
      </c>
      <c r="N17" s="71"/>
      <c r="O17" s="71"/>
      <c r="P17" s="71"/>
      <c r="Q17" s="71"/>
      <c r="R17" s="71">
        <f aca="true" t="shared" si="4" ref="R17:R28">G17+L17</f>
        <v>20939300</v>
      </c>
      <c r="S17" s="72"/>
      <c r="T17" s="72"/>
    </row>
    <row r="18" spans="2:20" s="69" customFormat="1" ht="53.25" customHeight="1">
      <c r="B18" s="43" t="s">
        <v>244</v>
      </c>
      <c r="C18" s="43" t="s">
        <v>142</v>
      </c>
      <c r="D18" s="43" t="s">
        <v>143</v>
      </c>
      <c r="E18" s="43" t="s">
        <v>144</v>
      </c>
      <c r="F18" s="45" t="s">
        <v>277</v>
      </c>
      <c r="G18" s="74">
        <f aca="true" t="shared" si="5" ref="G18:G28">H18+K18</f>
        <v>168551300</v>
      </c>
      <c r="H18" s="74">
        <v>168551300</v>
      </c>
      <c r="I18" s="74">
        <v>120703100</v>
      </c>
      <c r="J18" s="74">
        <v>16316200</v>
      </c>
      <c r="K18" s="71"/>
      <c r="L18" s="74">
        <f aca="true" t="shared" si="6" ref="L18:L27">M18+P18</f>
        <v>2130040</v>
      </c>
      <c r="M18" s="74">
        <v>2130040</v>
      </c>
      <c r="N18" s="74">
        <v>132000</v>
      </c>
      <c r="O18" s="71"/>
      <c r="P18" s="71"/>
      <c r="Q18" s="71"/>
      <c r="R18" s="71">
        <f t="shared" si="4"/>
        <v>170681340</v>
      </c>
      <c r="S18" s="72"/>
      <c r="T18" s="72"/>
    </row>
    <row r="19" spans="2:20" s="69" customFormat="1" ht="21" customHeight="1">
      <c r="B19" s="43"/>
      <c r="C19" s="89"/>
      <c r="D19" s="89"/>
      <c r="E19" s="89"/>
      <c r="F19" s="81" t="s">
        <v>145</v>
      </c>
      <c r="G19" s="74">
        <f t="shared" si="5"/>
        <v>117166500</v>
      </c>
      <c r="H19" s="87">
        <v>117166500</v>
      </c>
      <c r="I19" s="87">
        <v>96038100</v>
      </c>
      <c r="J19" s="87"/>
      <c r="K19" s="74"/>
      <c r="L19" s="74">
        <f t="shared" si="6"/>
        <v>0</v>
      </c>
      <c r="M19" s="74"/>
      <c r="N19" s="74"/>
      <c r="O19" s="74"/>
      <c r="P19" s="74"/>
      <c r="Q19" s="74"/>
      <c r="R19" s="71">
        <f t="shared" si="4"/>
        <v>117166500</v>
      </c>
      <c r="S19" s="72"/>
      <c r="T19" s="72"/>
    </row>
    <row r="20" spans="2:20" s="69" customFormat="1" ht="54.75" customHeight="1">
      <c r="B20" s="43" t="s">
        <v>245</v>
      </c>
      <c r="C20" s="43" t="s">
        <v>146</v>
      </c>
      <c r="D20" s="43" t="s">
        <v>59</v>
      </c>
      <c r="E20" s="43" t="s">
        <v>141</v>
      </c>
      <c r="F20" s="45" t="s">
        <v>367</v>
      </c>
      <c r="G20" s="74">
        <f t="shared" si="5"/>
        <v>2507100</v>
      </c>
      <c r="H20" s="74">
        <v>2507100</v>
      </c>
      <c r="I20" s="74">
        <v>1334000</v>
      </c>
      <c r="J20" s="74">
        <v>241700</v>
      </c>
      <c r="K20" s="87"/>
      <c r="L20" s="74">
        <f t="shared" si="6"/>
        <v>0</v>
      </c>
      <c r="M20" s="87"/>
      <c r="N20" s="87"/>
      <c r="O20" s="87"/>
      <c r="P20" s="87"/>
      <c r="Q20" s="87"/>
      <c r="R20" s="71">
        <f t="shared" si="4"/>
        <v>2507100</v>
      </c>
      <c r="S20" s="72"/>
      <c r="T20" s="72"/>
    </row>
    <row r="21" spans="2:20" s="69" customFormat="1" ht="24" customHeight="1">
      <c r="B21" s="136"/>
      <c r="C21" s="89"/>
      <c r="D21" s="89"/>
      <c r="E21" s="89"/>
      <c r="F21" s="81" t="s">
        <v>145</v>
      </c>
      <c r="G21" s="74">
        <f t="shared" si="5"/>
        <v>703900</v>
      </c>
      <c r="H21" s="87">
        <v>703900</v>
      </c>
      <c r="I21" s="87">
        <v>577000</v>
      </c>
      <c r="J21" s="71"/>
      <c r="K21" s="71"/>
      <c r="L21" s="74">
        <f t="shared" si="6"/>
        <v>0</v>
      </c>
      <c r="M21" s="71"/>
      <c r="N21" s="71"/>
      <c r="O21" s="71"/>
      <c r="P21" s="71"/>
      <c r="Q21" s="71"/>
      <c r="R21" s="71">
        <f t="shared" si="4"/>
        <v>703900</v>
      </c>
      <c r="S21" s="72"/>
      <c r="T21" s="72"/>
    </row>
    <row r="22" spans="2:20" s="69" customFormat="1" ht="38.25" customHeight="1">
      <c r="B22" s="43" t="s">
        <v>246</v>
      </c>
      <c r="C22" s="43" t="s">
        <v>147</v>
      </c>
      <c r="D22" s="43" t="s">
        <v>61</v>
      </c>
      <c r="E22" s="43" t="s">
        <v>148</v>
      </c>
      <c r="F22" s="45" t="s">
        <v>149</v>
      </c>
      <c r="G22" s="74">
        <f t="shared" si="5"/>
        <v>3673500</v>
      </c>
      <c r="H22" s="74">
        <v>3673500</v>
      </c>
      <c r="I22" s="74">
        <v>2617600</v>
      </c>
      <c r="J22" s="74">
        <v>242200</v>
      </c>
      <c r="K22" s="87"/>
      <c r="L22" s="74">
        <f t="shared" si="6"/>
        <v>43000</v>
      </c>
      <c r="M22" s="74">
        <v>43000</v>
      </c>
      <c r="N22" s="74"/>
      <c r="O22" s="74">
        <v>3000</v>
      </c>
      <c r="P22" s="87"/>
      <c r="Q22" s="87"/>
      <c r="R22" s="71">
        <f t="shared" si="4"/>
        <v>3716500</v>
      </c>
      <c r="S22" s="72"/>
      <c r="T22" s="72"/>
    </row>
    <row r="23" spans="2:20" s="69" customFormat="1" ht="39.75" customHeight="1">
      <c r="B23" s="43"/>
      <c r="C23" s="43"/>
      <c r="D23" s="43" t="s">
        <v>317</v>
      </c>
      <c r="E23" s="43" t="s">
        <v>148</v>
      </c>
      <c r="F23" s="44" t="s">
        <v>318</v>
      </c>
      <c r="G23" s="74">
        <f t="shared" si="5"/>
        <v>9485300</v>
      </c>
      <c r="H23" s="74">
        <v>9485300</v>
      </c>
      <c r="I23" s="74">
        <v>7533200</v>
      </c>
      <c r="J23" s="74">
        <v>259700</v>
      </c>
      <c r="K23" s="87"/>
      <c r="L23" s="74">
        <f t="shared" si="6"/>
        <v>360000</v>
      </c>
      <c r="M23" s="74">
        <v>360000</v>
      </c>
      <c r="N23" s="74">
        <v>295100</v>
      </c>
      <c r="O23" s="74"/>
      <c r="P23" s="87"/>
      <c r="Q23" s="87"/>
      <c r="R23" s="71">
        <f t="shared" si="4"/>
        <v>9845300</v>
      </c>
      <c r="S23" s="72"/>
      <c r="T23" s="72"/>
    </row>
    <row r="24" spans="2:20" s="69" customFormat="1" ht="27" customHeight="1">
      <c r="B24" s="43" t="s">
        <v>247</v>
      </c>
      <c r="C24" s="43" t="s">
        <v>151</v>
      </c>
      <c r="D24" s="43" t="s">
        <v>288</v>
      </c>
      <c r="E24" s="43" t="s">
        <v>152</v>
      </c>
      <c r="F24" s="45" t="s">
        <v>289</v>
      </c>
      <c r="G24" s="74">
        <f t="shared" si="5"/>
        <v>1176300</v>
      </c>
      <c r="H24" s="74">
        <v>1176300</v>
      </c>
      <c r="I24" s="74">
        <v>910900</v>
      </c>
      <c r="J24" s="74">
        <v>41800</v>
      </c>
      <c r="K24" s="74"/>
      <c r="L24" s="74">
        <f t="shared" si="6"/>
        <v>0</v>
      </c>
      <c r="M24" s="74"/>
      <c r="N24" s="74"/>
      <c r="O24" s="74"/>
      <c r="P24" s="74"/>
      <c r="Q24" s="74"/>
      <c r="R24" s="71">
        <f t="shared" si="4"/>
        <v>1176300</v>
      </c>
      <c r="S24" s="72"/>
      <c r="T24" s="72"/>
    </row>
    <row r="25" spans="2:20" s="69" customFormat="1" ht="25.5" customHeight="1">
      <c r="B25" s="43" t="s">
        <v>290</v>
      </c>
      <c r="C25" s="43" t="s">
        <v>154</v>
      </c>
      <c r="D25" s="43" t="s">
        <v>368</v>
      </c>
      <c r="E25" s="43" t="s">
        <v>152</v>
      </c>
      <c r="F25" s="45" t="s">
        <v>370</v>
      </c>
      <c r="G25" s="74">
        <f t="shared" si="5"/>
        <v>3643000</v>
      </c>
      <c r="H25" s="74">
        <v>3643000</v>
      </c>
      <c r="I25" s="74">
        <v>2809000</v>
      </c>
      <c r="J25" s="74">
        <v>82700</v>
      </c>
      <c r="K25" s="74"/>
      <c r="L25" s="74">
        <f t="shared" si="6"/>
        <v>0</v>
      </c>
      <c r="M25" s="74"/>
      <c r="N25" s="74"/>
      <c r="O25" s="74"/>
      <c r="P25" s="74"/>
      <c r="Q25" s="74"/>
      <c r="R25" s="71">
        <f t="shared" si="4"/>
        <v>3643000</v>
      </c>
      <c r="S25" s="72"/>
      <c r="T25" s="72"/>
    </row>
    <row r="26" spans="2:20" s="69" customFormat="1" ht="38.25" customHeight="1" hidden="1">
      <c r="B26" s="43" t="s">
        <v>248</v>
      </c>
      <c r="C26" s="43" t="s">
        <v>155</v>
      </c>
      <c r="D26" s="43" t="s">
        <v>156</v>
      </c>
      <c r="E26" s="43" t="s">
        <v>152</v>
      </c>
      <c r="F26" s="45" t="s">
        <v>157</v>
      </c>
      <c r="G26" s="74">
        <f t="shared" si="5"/>
        <v>0</v>
      </c>
      <c r="H26" s="74"/>
      <c r="I26" s="74"/>
      <c r="J26" s="74"/>
      <c r="K26" s="74"/>
      <c r="L26" s="74">
        <f t="shared" si="6"/>
        <v>0</v>
      </c>
      <c r="M26" s="74"/>
      <c r="N26" s="74"/>
      <c r="O26" s="74"/>
      <c r="P26" s="74"/>
      <c r="Q26" s="74"/>
      <c r="R26" s="71">
        <f t="shared" si="4"/>
        <v>0</v>
      </c>
      <c r="S26" s="72"/>
      <c r="T26" s="72"/>
    </row>
    <row r="27" spans="2:20" s="69" customFormat="1" ht="54" customHeight="1" hidden="1">
      <c r="B27" s="43" t="s">
        <v>348</v>
      </c>
      <c r="C27" s="43" t="s">
        <v>158</v>
      </c>
      <c r="D27" s="43" t="s">
        <v>326</v>
      </c>
      <c r="E27" s="43" t="s">
        <v>35</v>
      </c>
      <c r="F27" s="45" t="s">
        <v>367</v>
      </c>
      <c r="G27" s="74">
        <f t="shared" si="5"/>
        <v>0</v>
      </c>
      <c r="H27" s="74"/>
      <c r="I27" s="74"/>
      <c r="J27" s="74"/>
      <c r="K27" s="71"/>
      <c r="L27" s="74">
        <f t="shared" si="6"/>
        <v>0</v>
      </c>
      <c r="M27" s="71"/>
      <c r="N27" s="71"/>
      <c r="O27" s="71"/>
      <c r="P27" s="71"/>
      <c r="Q27" s="71"/>
      <c r="R27" s="71">
        <f t="shared" si="4"/>
        <v>0</v>
      </c>
      <c r="S27" s="72"/>
      <c r="T27" s="72"/>
    </row>
    <row r="28" spans="2:20" s="69" customFormat="1" ht="36.75" customHeight="1" hidden="1">
      <c r="B28" s="43"/>
      <c r="C28" s="43"/>
      <c r="D28" s="43" t="s">
        <v>403</v>
      </c>
      <c r="E28" s="43" t="s">
        <v>152</v>
      </c>
      <c r="F28" s="45" t="s">
        <v>404</v>
      </c>
      <c r="G28" s="74">
        <f t="shared" si="5"/>
        <v>0</v>
      </c>
      <c r="H28" s="74"/>
      <c r="I28" s="74"/>
      <c r="J28" s="74"/>
      <c r="K28" s="71"/>
      <c r="L28" s="74"/>
      <c r="M28" s="71"/>
      <c r="N28" s="71"/>
      <c r="O28" s="71"/>
      <c r="P28" s="71"/>
      <c r="Q28" s="71"/>
      <c r="R28" s="71">
        <f t="shared" si="4"/>
        <v>0</v>
      </c>
      <c r="S28" s="72"/>
      <c r="T28" s="72"/>
    </row>
    <row r="29" spans="2:20" s="69" customFormat="1" ht="21.75" customHeight="1">
      <c r="B29" s="138" t="s">
        <v>263</v>
      </c>
      <c r="C29" s="138"/>
      <c r="D29" s="138" t="s">
        <v>386</v>
      </c>
      <c r="E29" s="138"/>
      <c r="F29" s="139" t="s">
        <v>264</v>
      </c>
      <c r="G29" s="71">
        <f>G30+G32+G34+G36+G38+G39+G40+G41+G42+G43</f>
        <v>70376300</v>
      </c>
      <c r="H29" s="71">
        <f aca="true" t="shared" si="7" ref="H29:R29">H30+H32+H34+H36+H38+H39+H40+H41+H42+H43</f>
        <v>70376300</v>
      </c>
      <c r="I29" s="71">
        <f t="shared" si="7"/>
        <v>0</v>
      </c>
      <c r="J29" s="71">
        <f t="shared" si="7"/>
        <v>0</v>
      </c>
      <c r="K29" s="71">
        <f t="shared" si="7"/>
        <v>0</v>
      </c>
      <c r="L29" s="71">
        <f t="shared" si="7"/>
        <v>530000</v>
      </c>
      <c r="M29" s="71">
        <f t="shared" si="7"/>
        <v>530000</v>
      </c>
      <c r="N29" s="71">
        <f t="shared" si="7"/>
        <v>0</v>
      </c>
      <c r="O29" s="71">
        <f t="shared" si="7"/>
        <v>0</v>
      </c>
      <c r="P29" s="71">
        <f t="shared" si="7"/>
        <v>0</v>
      </c>
      <c r="Q29" s="71">
        <f t="shared" si="7"/>
        <v>0</v>
      </c>
      <c r="R29" s="71">
        <f t="shared" si="7"/>
        <v>70906300</v>
      </c>
      <c r="S29" s="72"/>
      <c r="T29" s="72"/>
    </row>
    <row r="30" spans="2:20" s="69" customFormat="1" ht="21" customHeight="1">
      <c r="B30" s="43" t="s">
        <v>226</v>
      </c>
      <c r="C30" s="43" t="s">
        <v>27</v>
      </c>
      <c r="D30" s="43" t="s">
        <v>28</v>
      </c>
      <c r="E30" s="43" t="s">
        <v>29</v>
      </c>
      <c r="F30" s="44" t="s">
        <v>30</v>
      </c>
      <c r="G30" s="74">
        <f>H30+K30</f>
        <v>56984800</v>
      </c>
      <c r="H30" s="74">
        <v>56984800</v>
      </c>
      <c r="I30" s="74"/>
      <c r="J30" s="74"/>
      <c r="K30" s="71"/>
      <c r="L30" s="74">
        <f>M30+P30</f>
        <v>530000</v>
      </c>
      <c r="M30" s="74">
        <v>530000</v>
      </c>
      <c r="N30" s="71"/>
      <c r="O30" s="71"/>
      <c r="P30" s="71"/>
      <c r="Q30" s="71"/>
      <c r="R30" s="71">
        <f aca="true" t="shared" si="8" ref="R30:R44">G30+L30</f>
        <v>57514800</v>
      </c>
      <c r="S30" s="72"/>
      <c r="T30" s="72"/>
    </row>
    <row r="31" spans="2:20" s="69" customFormat="1" ht="31.5" customHeight="1" hidden="1">
      <c r="B31" s="85"/>
      <c r="C31" s="85"/>
      <c r="D31" s="85"/>
      <c r="E31" s="85"/>
      <c r="F31" s="86" t="s">
        <v>120</v>
      </c>
      <c r="G31" s="74">
        <f aca="true" t="shared" si="9" ref="G31:G44">H31+K31</f>
        <v>43797500</v>
      </c>
      <c r="H31" s="87">
        <v>43797500</v>
      </c>
      <c r="I31" s="87"/>
      <c r="J31" s="71"/>
      <c r="K31" s="71"/>
      <c r="L31" s="74">
        <f aca="true" t="shared" si="10" ref="L31:L41">M31+P31</f>
        <v>0</v>
      </c>
      <c r="M31" s="71"/>
      <c r="N31" s="71"/>
      <c r="O31" s="71"/>
      <c r="P31" s="71"/>
      <c r="Q31" s="71"/>
      <c r="R31" s="71">
        <f t="shared" si="8"/>
        <v>43797500</v>
      </c>
      <c r="S31" s="72"/>
      <c r="T31" s="72"/>
    </row>
    <row r="32" spans="2:20" s="69" customFormat="1" ht="15.75" hidden="1">
      <c r="B32" s="43" t="s">
        <v>227</v>
      </c>
      <c r="C32" s="43" t="s">
        <v>121</v>
      </c>
      <c r="D32" s="43"/>
      <c r="E32" s="43"/>
      <c r="F32" s="44"/>
      <c r="G32" s="74">
        <f t="shared" si="9"/>
        <v>0</v>
      </c>
      <c r="H32" s="74"/>
      <c r="I32" s="74"/>
      <c r="J32" s="74"/>
      <c r="K32" s="74"/>
      <c r="L32" s="74">
        <f t="shared" si="10"/>
        <v>0</v>
      </c>
      <c r="M32" s="71"/>
      <c r="N32" s="71"/>
      <c r="O32" s="71"/>
      <c r="P32" s="71"/>
      <c r="Q32" s="71"/>
      <c r="R32" s="71">
        <f t="shared" si="8"/>
        <v>0</v>
      </c>
      <c r="S32" s="72"/>
      <c r="T32" s="72"/>
    </row>
    <row r="33" spans="2:20" s="69" customFormat="1" ht="15.75" hidden="1">
      <c r="B33" s="85"/>
      <c r="C33" s="85"/>
      <c r="D33" s="85"/>
      <c r="E33" s="85"/>
      <c r="F33" s="86"/>
      <c r="G33" s="74">
        <f t="shared" si="9"/>
        <v>0</v>
      </c>
      <c r="H33" s="87"/>
      <c r="I33" s="87"/>
      <c r="J33" s="74"/>
      <c r="K33" s="74"/>
      <c r="L33" s="74">
        <f t="shared" si="10"/>
        <v>0</v>
      </c>
      <c r="M33" s="71"/>
      <c r="N33" s="71"/>
      <c r="O33" s="71"/>
      <c r="P33" s="71"/>
      <c r="Q33" s="71"/>
      <c r="R33" s="71">
        <f t="shared" si="8"/>
        <v>0</v>
      </c>
      <c r="S33" s="72"/>
      <c r="T33" s="72"/>
    </row>
    <row r="34" spans="2:20" s="69" customFormat="1" ht="21.75" customHeight="1">
      <c r="B34" s="43" t="s">
        <v>228</v>
      </c>
      <c r="C34" s="43" t="s">
        <v>123</v>
      </c>
      <c r="D34" s="43" t="s">
        <v>300</v>
      </c>
      <c r="E34" s="43" t="s">
        <v>124</v>
      </c>
      <c r="F34" s="44" t="s">
        <v>301</v>
      </c>
      <c r="G34" s="74">
        <f t="shared" si="9"/>
        <v>2203600</v>
      </c>
      <c r="H34" s="74">
        <v>2203600</v>
      </c>
      <c r="I34" s="74"/>
      <c r="J34" s="74"/>
      <c r="K34" s="71"/>
      <c r="L34" s="74">
        <f t="shared" si="10"/>
        <v>0</v>
      </c>
      <c r="M34" s="71"/>
      <c r="N34" s="71"/>
      <c r="O34" s="71"/>
      <c r="P34" s="71"/>
      <c r="Q34" s="71"/>
      <c r="R34" s="71">
        <f t="shared" si="8"/>
        <v>2203600</v>
      </c>
      <c r="S34" s="72"/>
      <c r="T34" s="72"/>
    </row>
    <row r="35" spans="2:20" s="69" customFormat="1" ht="15.75" hidden="1">
      <c r="B35" s="85"/>
      <c r="C35" s="85"/>
      <c r="D35" s="85"/>
      <c r="E35" s="85"/>
      <c r="F35" s="86" t="s">
        <v>120</v>
      </c>
      <c r="G35" s="74">
        <f t="shared" si="9"/>
        <v>0</v>
      </c>
      <c r="H35" s="87"/>
      <c r="I35" s="87"/>
      <c r="J35" s="74"/>
      <c r="K35" s="71"/>
      <c r="L35" s="74">
        <f t="shared" si="10"/>
        <v>0</v>
      </c>
      <c r="M35" s="71"/>
      <c r="N35" s="71"/>
      <c r="O35" s="71"/>
      <c r="P35" s="71"/>
      <c r="Q35" s="71"/>
      <c r="R35" s="71">
        <f t="shared" si="8"/>
        <v>0</v>
      </c>
      <c r="S35" s="72"/>
      <c r="T35" s="72"/>
    </row>
    <row r="36" spans="2:20" s="69" customFormat="1" ht="39" customHeight="1">
      <c r="B36" s="53" t="s">
        <v>229</v>
      </c>
      <c r="C36" s="53" t="s">
        <v>125</v>
      </c>
      <c r="D36" s="53" t="s">
        <v>303</v>
      </c>
      <c r="E36" s="53" t="s">
        <v>126</v>
      </c>
      <c r="F36" s="44" t="s">
        <v>397</v>
      </c>
      <c r="G36" s="74">
        <f t="shared" si="9"/>
        <v>3716000</v>
      </c>
      <c r="H36" s="74">
        <v>3716000</v>
      </c>
      <c r="I36" s="74"/>
      <c r="J36" s="74"/>
      <c r="K36" s="71"/>
      <c r="L36" s="74">
        <f t="shared" si="10"/>
        <v>0</v>
      </c>
      <c r="M36" s="71"/>
      <c r="N36" s="71"/>
      <c r="O36" s="71"/>
      <c r="P36" s="71"/>
      <c r="Q36" s="71"/>
      <c r="R36" s="71">
        <f t="shared" si="8"/>
        <v>3716000</v>
      </c>
      <c r="S36" s="72"/>
      <c r="T36" s="72"/>
    </row>
    <row r="37" spans="2:20" s="69" customFormat="1" ht="34.5" customHeight="1" hidden="1">
      <c r="B37" s="85"/>
      <c r="C37" s="85"/>
      <c r="D37" s="85"/>
      <c r="E37" s="85"/>
      <c r="F37" s="86" t="s">
        <v>120</v>
      </c>
      <c r="G37" s="74">
        <f t="shared" si="9"/>
        <v>0</v>
      </c>
      <c r="H37" s="71"/>
      <c r="I37" s="71"/>
      <c r="J37" s="71"/>
      <c r="K37" s="71"/>
      <c r="L37" s="74">
        <f t="shared" si="10"/>
        <v>0</v>
      </c>
      <c r="M37" s="71"/>
      <c r="N37" s="71"/>
      <c r="O37" s="71"/>
      <c r="P37" s="71"/>
      <c r="Q37" s="71"/>
      <c r="R37" s="71">
        <f t="shared" si="8"/>
        <v>0</v>
      </c>
      <c r="S37" s="72"/>
      <c r="T37" s="72"/>
    </row>
    <row r="38" spans="2:20" s="69" customFormat="1" ht="38.25" customHeight="1">
      <c r="B38" s="85"/>
      <c r="C38" s="85"/>
      <c r="D38" s="43" t="s">
        <v>395</v>
      </c>
      <c r="E38" s="43" t="s">
        <v>122</v>
      </c>
      <c r="F38" s="44" t="s">
        <v>396</v>
      </c>
      <c r="G38" s="74">
        <f t="shared" si="9"/>
        <v>4258700</v>
      </c>
      <c r="H38" s="74">
        <v>4258700</v>
      </c>
      <c r="I38" s="71"/>
      <c r="J38" s="71"/>
      <c r="K38" s="71"/>
      <c r="L38" s="74"/>
      <c r="M38" s="71"/>
      <c r="N38" s="71"/>
      <c r="O38" s="71"/>
      <c r="P38" s="71"/>
      <c r="Q38" s="71"/>
      <c r="R38" s="71">
        <f t="shared" si="8"/>
        <v>4258700</v>
      </c>
      <c r="S38" s="72"/>
      <c r="T38" s="72"/>
    </row>
    <row r="39" spans="2:20" s="69" customFormat="1" ht="34.5" customHeight="1">
      <c r="B39" s="85"/>
      <c r="C39" s="85"/>
      <c r="D39" s="43" t="s">
        <v>338</v>
      </c>
      <c r="E39" s="43" t="s">
        <v>32</v>
      </c>
      <c r="F39" s="46" t="s">
        <v>339</v>
      </c>
      <c r="G39" s="74">
        <f t="shared" si="9"/>
        <v>758000</v>
      </c>
      <c r="H39" s="74">
        <v>758000</v>
      </c>
      <c r="I39" s="71"/>
      <c r="J39" s="71"/>
      <c r="K39" s="71"/>
      <c r="L39" s="74"/>
      <c r="M39" s="71"/>
      <c r="N39" s="71"/>
      <c r="O39" s="71"/>
      <c r="P39" s="71"/>
      <c r="Q39" s="71"/>
      <c r="R39" s="71">
        <f t="shared" si="8"/>
        <v>758000</v>
      </c>
      <c r="S39" s="72"/>
      <c r="T39" s="72"/>
    </row>
    <row r="40" spans="2:20" s="69" customFormat="1" ht="34.5" customHeight="1">
      <c r="B40" s="85"/>
      <c r="C40" s="85"/>
      <c r="D40" s="43" t="s">
        <v>399</v>
      </c>
      <c r="E40" s="43" t="s">
        <v>32</v>
      </c>
      <c r="F40" s="44" t="s">
        <v>400</v>
      </c>
      <c r="G40" s="74">
        <f t="shared" si="9"/>
        <v>798500</v>
      </c>
      <c r="H40" s="74">
        <v>798500</v>
      </c>
      <c r="I40" s="71"/>
      <c r="J40" s="71"/>
      <c r="K40" s="71"/>
      <c r="L40" s="74"/>
      <c r="M40" s="71"/>
      <c r="N40" s="71"/>
      <c r="O40" s="71"/>
      <c r="P40" s="71"/>
      <c r="Q40" s="71"/>
      <c r="R40" s="71">
        <f t="shared" si="8"/>
        <v>798500</v>
      </c>
      <c r="S40" s="72"/>
      <c r="T40" s="72"/>
    </row>
    <row r="41" spans="2:20" s="69" customFormat="1" ht="31.5">
      <c r="B41" s="53" t="s">
        <v>304</v>
      </c>
      <c r="C41" s="53" t="s">
        <v>127</v>
      </c>
      <c r="D41" s="53" t="s">
        <v>362</v>
      </c>
      <c r="E41" s="53" t="s">
        <v>32</v>
      </c>
      <c r="F41" s="44" t="s">
        <v>363</v>
      </c>
      <c r="G41" s="74">
        <f t="shared" si="9"/>
        <v>1566700</v>
      </c>
      <c r="H41" s="74">
        <v>1566700</v>
      </c>
      <c r="I41" s="74"/>
      <c r="J41" s="74"/>
      <c r="K41" s="74"/>
      <c r="L41" s="74">
        <f t="shared" si="10"/>
        <v>0</v>
      </c>
      <c r="M41" s="71"/>
      <c r="N41" s="71"/>
      <c r="O41" s="71"/>
      <c r="P41" s="71"/>
      <c r="Q41" s="71"/>
      <c r="R41" s="71">
        <f t="shared" si="8"/>
        <v>1566700</v>
      </c>
      <c r="S41" s="72"/>
      <c r="T41" s="72"/>
    </row>
    <row r="42" spans="2:20" s="69" customFormat="1" ht="26.25" customHeight="1">
      <c r="B42" s="43" t="s">
        <v>230</v>
      </c>
      <c r="C42" s="43" t="s">
        <v>31</v>
      </c>
      <c r="D42" s="53" t="s">
        <v>365</v>
      </c>
      <c r="E42" s="53" t="s">
        <v>32</v>
      </c>
      <c r="F42" s="44" t="s">
        <v>366</v>
      </c>
      <c r="G42" s="74">
        <f t="shared" si="9"/>
        <v>90000</v>
      </c>
      <c r="H42" s="74">
        <v>90000</v>
      </c>
      <c r="I42" s="74"/>
      <c r="J42" s="74"/>
      <c r="K42" s="74"/>
      <c r="L42" s="74">
        <f>M42+P42</f>
        <v>0</v>
      </c>
      <c r="M42" s="71"/>
      <c r="N42" s="71"/>
      <c r="O42" s="71"/>
      <c r="P42" s="71"/>
      <c r="Q42" s="71"/>
      <c r="R42" s="71">
        <f t="shared" si="8"/>
        <v>90000</v>
      </c>
      <c r="S42" s="72"/>
      <c r="T42" s="72"/>
    </row>
    <row r="43" spans="2:20" s="69" customFormat="1" ht="18.75" customHeight="1" hidden="1">
      <c r="B43" s="43"/>
      <c r="C43" s="43"/>
      <c r="D43" s="43"/>
      <c r="E43" s="43"/>
      <c r="F43" s="46"/>
      <c r="G43" s="74">
        <f t="shared" si="9"/>
        <v>0</v>
      </c>
      <c r="H43" s="74"/>
      <c r="I43" s="74"/>
      <c r="J43" s="74"/>
      <c r="K43" s="74"/>
      <c r="L43" s="74"/>
      <c r="M43" s="71"/>
      <c r="N43" s="71"/>
      <c r="O43" s="71"/>
      <c r="P43" s="71"/>
      <c r="Q43" s="71"/>
      <c r="R43" s="71">
        <f t="shared" si="8"/>
        <v>0</v>
      </c>
      <c r="S43" s="72"/>
      <c r="T43" s="72"/>
    </row>
    <row r="44" spans="2:20" s="69" customFormat="1" ht="54.75" customHeight="1" hidden="1">
      <c r="B44" s="85"/>
      <c r="C44" s="85"/>
      <c r="D44" s="85"/>
      <c r="E44" s="85"/>
      <c r="F44" s="86" t="s">
        <v>128</v>
      </c>
      <c r="G44" s="74">
        <f t="shared" si="9"/>
        <v>0</v>
      </c>
      <c r="H44" s="87"/>
      <c r="I44" s="71"/>
      <c r="J44" s="71"/>
      <c r="K44" s="71"/>
      <c r="L44" s="71"/>
      <c r="M44" s="71"/>
      <c r="N44" s="71"/>
      <c r="O44" s="71"/>
      <c r="P44" s="71"/>
      <c r="Q44" s="71"/>
      <c r="R44" s="71">
        <f t="shared" si="8"/>
        <v>0</v>
      </c>
      <c r="S44" s="72"/>
      <c r="T44" s="72"/>
    </row>
    <row r="45" spans="2:20" s="69" customFormat="1" ht="35.25" customHeight="1">
      <c r="B45" s="52"/>
      <c r="C45" s="85"/>
      <c r="D45" s="52" t="s">
        <v>387</v>
      </c>
      <c r="E45" s="85"/>
      <c r="F45" s="192" t="s">
        <v>266</v>
      </c>
      <c r="G45" s="71">
        <f>SUM(G49:G89)</f>
        <v>275071300</v>
      </c>
      <c r="H45" s="71">
        <f aca="true" t="shared" si="11" ref="H45:R45">SUM(H49:H89)</f>
        <v>275071300</v>
      </c>
      <c r="I45" s="71">
        <f t="shared" si="11"/>
        <v>8255900</v>
      </c>
      <c r="J45" s="71">
        <f t="shared" si="11"/>
        <v>650900</v>
      </c>
      <c r="K45" s="71">
        <f t="shared" si="11"/>
        <v>0</v>
      </c>
      <c r="L45" s="71">
        <f t="shared" si="11"/>
        <v>700000</v>
      </c>
      <c r="M45" s="71">
        <f t="shared" si="11"/>
        <v>700000</v>
      </c>
      <c r="N45" s="71">
        <f t="shared" si="11"/>
        <v>50000</v>
      </c>
      <c r="O45" s="71">
        <f t="shared" si="11"/>
        <v>9000</v>
      </c>
      <c r="P45" s="71">
        <f t="shared" si="11"/>
        <v>0</v>
      </c>
      <c r="Q45" s="71">
        <f t="shared" si="11"/>
        <v>0</v>
      </c>
      <c r="R45" s="71">
        <f t="shared" si="11"/>
        <v>275771300</v>
      </c>
      <c r="S45" s="72"/>
      <c r="T45" s="72"/>
    </row>
    <row r="46" spans="1:20" s="69" customFormat="1" ht="30.75" customHeight="1" hidden="1">
      <c r="A46" s="133" t="s">
        <v>161</v>
      </c>
      <c r="B46" s="43"/>
      <c r="C46" s="52" t="s">
        <v>52</v>
      </c>
      <c r="D46" s="52"/>
      <c r="E46" s="52"/>
      <c r="F46" s="193" t="s">
        <v>53</v>
      </c>
      <c r="G46" s="71">
        <f aca="true" t="shared" si="12" ref="G46:Q46">G47</f>
        <v>275071300</v>
      </c>
      <c r="H46" s="71">
        <f t="shared" si="12"/>
        <v>275071300</v>
      </c>
      <c r="I46" s="71">
        <f t="shared" si="12"/>
        <v>8255900</v>
      </c>
      <c r="J46" s="71">
        <f t="shared" si="12"/>
        <v>650900</v>
      </c>
      <c r="K46" s="71">
        <f t="shared" si="12"/>
        <v>0</v>
      </c>
      <c r="L46" s="71">
        <f t="shared" si="12"/>
        <v>700000</v>
      </c>
      <c r="M46" s="71">
        <f t="shared" si="12"/>
        <v>700000</v>
      </c>
      <c r="N46" s="71">
        <f t="shared" si="12"/>
        <v>50000</v>
      </c>
      <c r="O46" s="71">
        <f t="shared" si="12"/>
        <v>9000</v>
      </c>
      <c r="P46" s="71">
        <f t="shared" si="12"/>
        <v>0</v>
      </c>
      <c r="Q46" s="71">
        <f t="shared" si="12"/>
        <v>0</v>
      </c>
      <c r="R46" s="71">
        <f aca="true" t="shared" si="13" ref="R46:R78">G46+L46</f>
        <v>275771300</v>
      </c>
      <c r="S46" s="72"/>
      <c r="T46" s="72"/>
    </row>
    <row r="47" spans="1:20" s="69" customFormat="1" ht="33" customHeight="1" hidden="1">
      <c r="A47" s="133"/>
      <c r="B47" s="55" t="s">
        <v>250</v>
      </c>
      <c r="C47" s="52" t="s">
        <v>54</v>
      </c>
      <c r="D47" s="52"/>
      <c r="E47" s="52"/>
      <c r="F47" s="193" t="s">
        <v>162</v>
      </c>
      <c r="G47" s="71">
        <f aca="true" t="shared" si="14" ref="G47:Q47">SUM(G49:G89)</f>
        <v>275071300</v>
      </c>
      <c r="H47" s="71">
        <f t="shared" si="14"/>
        <v>275071300</v>
      </c>
      <c r="I47" s="71">
        <f t="shared" si="14"/>
        <v>8255900</v>
      </c>
      <c r="J47" s="71">
        <f t="shared" si="14"/>
        <v>650900</v>
      </c>
      <c r="K47" s="71">
        <f t="shared" si="14"/>
        <v>0</v>
      </c>
      <c r="L47" s="71">
        <f t="shared" si="14"/>
        <v>700000</v>
      </c>
      <c r="M47" s="71">
        <f t="shared" si="14"/>
        <v>700000</v>
      </c>
      <c r="N47" s="71">
        <f t="shared" si="14"/>
        <v>50000</v>
      </c>
      <c r="O47" s="71">
        <f t="shared" si="14"/>
        <v>9000</v>
      </c>
      <c r="P47" s="71">
        <f t="shared" si="14"/>
        <v>0</v>
      </c>
      <c r="Q47" s="71">
        <f t="shared" si="14"/>
        <v>0</v>
      </c>
      <c r="R47" s="71">
        <f t="shared" si="13"/>
        <v>275771300</v>
      </c>
      <c r="S47" s="72"/>
      <c r="T47" s="72"/>
    </row>
    <row r="48" spans="1:20" s="69" customFormat="1" ht="33" customHeight="1" hidden="1">
      <c r="A48" s="91"/>
      <c r="B48" s="55"/>
      <c r="C48" s="52"/>
      <c r="D48" s="43"/>
      <c r="E48" s="43"/>
      <c r="F48" s="194"/>
      <c r="G48" s="74">
        <f>H48+K48</f>
        <v>0</v>
      </c>
      <c r="H48" s="74"/>
      <c r="I48" s="71"/>
      <c r="J48" s="71"/>
      <c r="K48" s="71"/>
      <c r="L48" s="71"/>
      <c r="M48" s="71"/>
      <c r="N48" s="71"/>
      <c r="O48" s="71"/>
      <c r="P48" s="71"/>
      <c r="Q48" s="71"/>
      <c r="R48" s="71"/>
      <c r="S48" s="72"/>
      <c r="T48" s="72"/>
    </row>
    <row r="49" spans="1:20" s="69" customFormat="1" ht="41.25" customHeight="1">
      <c r="A49" s="91"/>
      <c r="B49" s="43" t="s">
        <v>257</v>
      </c>
      <c r="C49" s="53" t="s">
        <v>163</v>
      </c>
      <c r="D49" s="53" t="s">
        <v>164</v>
      </c>
      <c r="E49" s="53" t="s">
        <v>165</v>
      </c>
      <c r="F49" s="195" t="s">
        <v>319</v>
      </c>
      <c r="G49" s="74">
        <f>H49+K49</f>
        <v>12000000</v>
      </c>
      <c r="H49" s="74">
        <v>12000000</v>
      </c>
      <c r="I49" s="74"/>
      <c r="J49" s="74"/>
      <c r="K49" s="74"/>
      <c r="L49" s="74">
        <f>M49+P49</f>
        <v>0</v>
      </c>
      <c r="M49" s="74"/>
      <c r="N49" s="74"/>
      <c r="O49" s="74"/>
      <c r="P49" s="74"/>
      <c r="Q49" s="74"/>
      <c r="R49" s="71">
        <f t="shared" si="13"/>
        <v>12000000</v>
      </c>
      <c r="S49" s="78"/>
      <c r="T49" s="72"/>
    </row>
    <row r="50" spans="1:20" s="69" customFormat="1" ht="44.25" customHeight="1">
      <c r="A50" s="91"/>
      <c r="B50" s="671" t="s">
        <v>258</v>
      </c>
      <c r="C50" s="53" t="s">
        <v>166</v>
      </c>
      <c r="D50" s="191" t="s">
        <v>167</v>
      </c>
      <c r="E50" s="191" t="s">
        <v>59</v>
      </c>
      <c r="F50" s="196" t="s">
        <v>0</v>
      </c>
      <c r="G50" s="667">
        <f>H50+K50</f>
        <v>128028000</v>
      </c>
      <c r="H50" s="667">
        <v>128028000</v>
      </c>
      <c r="I50" s="667"/>
      <c r="J50" s="667"/>
      <c r="K50" s="667"/>
      <c r="L50" s="667">
        <f>M50+P50</f>
        <v>0</v>
      </c>
      <c r="M50" s="667"/>
      <c r="N50" s="667"/>
      <c r="O50" s="667"/>
      <c r="P50" s="667"/>
      <c r="Q50" s="667"/>
      <c r="R50" s="669">
        <f t="shared" si="13"/>
        <v>128028000</v>
      </c>
      <c r="S50" s="78"/>
      <c r="T50" s="72"/>
    </row>
    <row r="51" spans="1:20" s="69" customFormat="1" ht="232.5" customHeight="1" hidden="1">
      <c r="A51" s="91"/>
      <c r="B51" s="672"/>
      <c r="C51" s="53"/>
      <c r="D51" s="191" t="s">
        <v>167</v>
      </c>
      <c r="E51" s="191" t="s">
        <v>59</v>
      </c>
      <c r="F51" s="196" t="s">
        <v>0</v>
      </c>
      <c r="G51" s="668"/>
      <c r="H51" s="668"/>
      <c r="I51" s="668"/>
      <c r="J51" s="668"/>
      <c r="K51" s="668"/>
      <c r="L51" s="668"/>
      <c r="M51" s="668"/>
      <c r="N51" s="668"/>
      <c r="O51" s="668"/>
      <c r="P51" s="668"/>
      <c r="Q51" s="668"/>
      <c r="R51" s="670"/>
      <c r="S51" s="78"/>
      <c r="T51" s="72"/>
    </row>
    <row r="52" spans="1:20" s="69" customFormat="1" ht="66.75" customHeight="1">
      <c r="A52" s="91"/>
      <c r="B52" s="43" t="s">
        <v>259</v>
      </c>
      <c r="C52" s="53" t="s">
        <v>168</v>
      </c>
      <c r="D52" s="191" t="s">
        <v>170</v>
      </c>
      <c r="E52" s="191" t="s">
        <v>165</v>
      </c>
      <c r="F52" s="196" t="s">
        <v>320</v>
      </c>
      <c r="G52" s="74">
        <f>H52+K52</f>
        <v>160000</v>
      </c>
      <c r="H52" s="74">
        <v>160000</v>
      </c>
      <c r="I52" s="74"/>
      <c r="J52" s="74"/>
      <c r="K52" s="74"/>
      <c r="L52" s="74">
        <f>M52+P52</f>
        <v>0</v>
      </c>
      <c r="M52" s="74"/>
      <c r="N52" s="74"/>
      <c r="O52" s="74"/>
      <c r="P52" s="74"/>
      <c r="Q52" s="74"/>
      <c r="R52" s="71">
        <f>G52+L52</f>
        <v>160000</v>
      </c>
      <c r="S52" s="78"/>
      <c r="T52" s="72"/>
    </row>
    <row r="53" spans="1:20" s="69" customFormat="1" ht="51" customHeight="1">
      <c r="A53" s="91"/>
      <c r="B53" s="43"/>
      <c r="C53" s="53"/>
      <c r="D53" s="191" t="s">
        <v>171</v>
      </c>
      <c r="E53" s="191" t="s">
        <v>59</v>
      </c>
      <c r="F53" s="196" t="s">
        <v>1</v>
      </c>
      <c r="G53" s="74">
        <f aca="true" t="shared" si="15" ref="G53:G89">H53+K53</f>
        <v>2026000</v>
      </c>
      <c r="H53" s="74">
        <v>2026000</v>
      </c>
      <c r="I53" s="74"/>
      <c r="J53" s="74"/>
      <c r="K53" s="74"/>
      <c r="L53" s="74">
        <f aca="true" t="shared" si="16" ref="L53:L89">M53+P53</f>
        <v>0</v>
      </c>
      <c r="M53" s="74"/>
      <c r="N53" s="74"/>
      <c r="O53" s="74"/>
      <c r="P53" s="74"/>
      <c r="Q53" s="74"/>
      <c r="R53" s="71">
        <f t="shared" si="13"/>
        <v>2026000</v>
      </c>
      <c r="S53" s="78"/>
      <c r="T53" s="72"/>
    </row>
    <row r="54" spans="1:20" s="69" customFormat="1" ht="36" customHeight="1" hidden="1">
      <c r="A54" s="91"/>
      <c r="B54" s="43"/>
      <c r="C54" s="53"/>
      <c r="D54" s="191" t="s">
        <v>172</v>
      </c>
      <c r="E54" s="191" t="s">
        <v>165</v>
      </c>
      <c r="F54" s="197" t="s">
        <v>173</v>
      </c>
      <c r="G54" s="74">
        <f t="shared" si="15"/>
        <v>0</v>
      </c>
      <c r="H54" s="74"/>
      <c r="I54" s="74"/>
      <c r="J54" s="74"/>
      <c r="K54" s="74"/>
      <c r="L54" s="74">
        <f t="shared" si="16"/>
        <v>0</v>
      </c>
      <c r="M54" s="74"/>
      <c r="N54" s="74"/>
      <c r="O54" s="74"/>
      <c r="P54" s="74"/>
      <c r="Q54" s="74"/>
      <c r="R54" s="71">
        <f t="shared" si="13"/>
        <v>0</v>
      </c>
      <c r="S54" s="78"/>
      <c r="T54" s="72"/>
    </row>
    <row r="55" spans="1:20" s="69" customFormat="1" ht="34.5" hidden="1">
      <c r="A55" s="91"/>
      <c r="B55" s="43"/>
      <c r="C55" s="53"/>
      <c r="D55" s="191" t="s">
        <v>172</v>
      </c>
      <c r="E55" s="191" t="s">
        <v>165</v>
      </c>
      <c r="F55" s="197" t="s">
        <v>321</v>
      </c>
      <c r="G55" s="74">
        <f t="shared" si="15"/>
        <v>0</v>
      </c>
      <c r="H55" s="74"/>
      <c r="I55" s="74"/>
      <c r="J55" s="74"/>
      <c r="K55" s="74"/>
      <c r="L55" s="74">
        <f t="shared" si="16"/>
        <v>0</v>
      </c>
      <c r="M55" s="74"/>
      <c r="N55" s="74"/>
      <c r="O55" s="74"/>
      <c r="P55" s="74"/>
      <c r="Q55" s="74"/>
      <c r="R55" s="71">
        <f t="shared" si="13"/>
        <v>0</v>
      </c>
      <c r="S55" s="78"/>
      <c r="T55" s="72"/>
    </row>
    <row r="56" spans="1:20" s="69" customFormat="1" ht="24.75" customHeight="1" hidden="1">
      <c r="A56" s="91"/>
      <c r="B56" s="43"/>
      <c r="C56" s="53"/>
      <c r="D56" s="191" t="s">
        <v>174</v>
      </c>
      <c r="E56" s="191" t="s">
        <v>169</v>
      </c>
      <c r="F56" s="197" t="s">
        <v>175</v>
      </c>
      <c r="G56" s="74">
        <f t="shared" si="15"/>
        <v>0</v>
      </c>
      <c r="H56" s="74"/>
      <c r="I56" s="74"/>
      <c r="J56" s="74"/>
      <c r="K56" s="74"/>
      <c r="L56" s="74">
        <f t="shared" si="16"/>
        <v>0</v>
      </c>
      <c r="M56" s="74"/>
      <c r="N56" s="74"/>
      <c r="O56" s="74"/>
      <c r="P56" s="74"/>
      <c r="Q56" s="74"/>
      <c r="R56" s="71">
        <f>G56+L56</f>
        <v>0</v>
      </c>
      <c r="S56" s="78"/>
      <c r="T56" s="72"/>
    </row>
    <row r="57" spans="1:20" s="69" customFormat="1" ht="367.5" customHeight="1" hidden="1">
      <c r="A57" s="91"/>
      <c r="B57" s="43"/>
      <c r="C57" s="53"/>
      <c r="D57" s="191" t="s">
        <v>176</v>
      </c>
      <c r="E57" s="191" t="s">
        <v>169</v>
      </c>
      <c r="F57" s="197" t="s">
        <v>177</v>
      </c>
      <c r="G57" s="74">
        <f t="shared" si="15"/>
        <v>0</v>
      </c>
      <c r="H57" s="74"/>
      <c r="I57" s="74"/>
      <c r="J57" s="74"/>
      <c r="K57" s="74"/>
      <c r="L57" s="74">
        <f t="shared" si="16"/>
        <v>0</v>
      </c>
      <c r="M57" s="74"/>
      <c r="N57" s="74"/>
      <c r="O57" s="74"/>
      <c r="P57" s="74"/>
      <c r="Q57" s="74"/>
      <c r="R57" s="71">
        <f t="shared" si="13"/>
        <v>0</v>
      </c>
      <c r="S57" s="78"/>
      <c r="T57" s="72"/>
    </row>
    <row r="58" spans="1:20" s="69" customFormat="1" ht="36" customHeight="1">
      <c r="A58" s="91"/>
      <c r="B58" s="43"/>
      <c r="C58" s="53"/>
      <c r="D58" s="191" t="s">
        <v>178</v>
      </c>
      <c r="E58" s="191" t="s">
        <v>35</v>
      </c>
      <c r="F58" s="197" t="s">
        <v>179</v>
      </c>
      <c r="G58" s="74">
        <f t="shared" si="15"/>
        <v>800000</v>
      </c>
      <c r="H58" s="74">
        <v>800000</v>
      </c>
      <c r="I58" s="74"/>
      <c r="J58" s="74"/>
      <c r="K58" s="74"/>
      <c r="L58" s="74">
        <f t="shared" si="16"/>
        <v>0</v>
      </c>
      <c r="M58" s="74"/>
      <c r="N58" s="74"/>
      <c r="O58" s="74"/>
      <c r="P58" s="74"/>
      <c r="Q58" s="74"/>
      <c r="R58" s="71">
        <f t="shared" si="13"/>
        <v>800000</v>
      </c>
      <c r="S58" s="78"/>
      <c r="T58" s="72"/>
    </row>
    <row r="59" spans="1:20" s="69" customFormat="1" ht="27" customHeight="1" hidden="1">
      <c r="A59" s="91"/>
      <c r="B59" s="43"/>
      <c r="C59" s="53"/>
      <c r="D59" s="191" t="s">
        <v>180</v>
      </c>
      <c r="E59" s="191" t="s">
        <v>35</v>
      </c>
      <c r="F59" s="197" t="s">
        <v>305</v>
      </c>
      <c r="G59" s="74">
        <f t="shared" si="15"/>
        <v>0</v>
      </c>
      <c r="H59" s="74"/>
      <c r="I59" s="74"/>
      <c r="J59" s="74"/>
      <c r="K59" s="74"/>
      <c r="L59" s="74">
        <f t="shared" si="16"/>
        <v>0</v>
      </c>
      <c r="M59" s="74"/>
      <c r="N59" s="74"/>
      <c r="O59" s="74"/>
      <c r="P59" s="74"/>
      <c r="Q59" s="74"/>
      <c r="R59" s="71">
        <f t="shared" si="13"/>
        <v>0</v>
      </c>
      <c r="S59" s="78"/>
      <c r="T59" s="72"/>
    </row>
    <row r="60" spans="1:20" s="69" customFormat="1" ht="29.25" customHeight="1">
      <c r="A60" s="91"/>
      <c r="B60" s="43"/>
      <c r="C60" s="53"/>
      <c r="D60" s="191" t="s">
        <v>180</v>
      </c>
      <c r="E60" s="191" t="s">
        <v>35</v>
      </c>
      <c r="F60" s="197" t="s">
        <v>190</v>
      </c>
      <c r="G60" s="74">
        <f t="shared" si="15"/>
        <v>150000</v>
      </c>
      <c r="H60" s="74">
        <v>150000</v>
      </c>
      <c r="I60" s="74"/>
      <c r="J60" s="74"/>
      <c r="K60" s="74"/>
      <c r="L60" s="74">
        <f t="shared" si="16"/>
        <v>0</v>
      </c>
      <c r="M60" s="74"/>
      <c r="N60" s="74"/>
      <c r="O60" s="74"/>
      <c r="P60" s="74"/>
      <c r="Q60" s="74"/>
      <c r="R60" s="71">
        <f t="shared" si="13"/>
        <v>150000</v>
      </c>
      <c r="S60" s="78"/>
      <c r="T60" s="72"/>
    </row>
    <row r="61" spans="1:20" s="69" customFormat="1" ht="31.5" customHeight="1">
      <c r="A61" s="91"/>
      <c r="B61" s="43"/>
      <c r="C61" s="53"/>
      <c r="D61" s="191" t="s">
        <v>181</v>
      </c>
      <c r="E61" s="191" t="s">
        <v>35</v>
      </c>
      <c r="F61" s="197" t="s">
        <v>182</v>
      </c>
      <c r="G61" s="74">
        <f t="shared" si="15"/>
        <v>43600000</v>
      </c>
      <c r="H61" s="74">
        <v>43600000</v>
      </c>
      <c r="I61" s="74"/>
      <c r="J61" s="74"/>
      <c r="K61" s="74"/>
      <c r="L61" s="74">
        <f t="shared" si="16"/>
        <v>0</v>
      </c>
      <c r="M61" s="74"/>
      <c r="N61" s="74"/>
      <c r="O61" s="74"/>
      <c r="P61" s="74"/>
      <c r="Q61" s="74"/>
      <c r="R61" s="71">
        <f t="shared" si="13"/>
        <v>43600000</v>
      </c>
      <c r="S61" s="78"/>
      <c r="T61" s="72"/>
    </row>
    <row r="62" spans="1:20" s="69" customFormat="1" ht="30" customHeight="1">
      <c r="A62" s="91"/>
      <c r="B62" s="43"/>
      <c r="C62" s="53"/>
      <c r="D62" s="191" t="s">
        <v>183</v>
      </c>
      <c r="E62" s="191" t="s">
        <v>35</v>
      </c>
      <c r="F62" s="197" t="s">
        <v>184</v>
      </c>
      <c r="G62" s="74">
        <f t="shared" si="15"/>
        <v>1800000</v>
      </c>
      <c r="H62" s="74">
        <v>1800000</v>
      </c>
      <c r="I62" s="74"/>
      <c r="J62" s="74"/>
      <c r="K62" s="74"/>
      <c r="L62" s="74">
        <f t="shared" si="16"/>
        <v>0</v>
      </c>
      <c r="M62" s="74"/>
      <c r="N62" s="74"/>
      <c r="O62" s="74"/>
      <c r="P62" s="74"/>
      <c r="Q62" s="74"/>
      <c r="R62" s="71">
        <f t="shared" si="13"/>
        <v>1800000</v>
      </c>
      <c r="S62" s="78"/>
      <c r="T62" s="72"/>
    </row>
    <row r="63" spans="1:20" s="69" customFormat="1" ht="27.75" customHeight="1">
      <c r="A63" s="91"/>
      <c r="B63" s="43"/>
      <c r="C63" s="53"/>
      <c r="D63" s="191" t="s">
        <v>185</v>
      </c>
      <c r="E63" s="191" t="s">
        <v>35</v>
      </c>
      <c r="F63" s="197" t="s">
        <v>186</v>
      </c>
      <c r="G63" s="74">
        <f t="shared" si="15"/>
        <v>5350000</v>
      </c>
      <c r="H63" s="74">
        <v>5350000</v>
      </c>
      <c r="I63" s="74"/>
      <c r="J63" s="74"/>
      <c r="K63" s="74"/>
      <c r="L63" s="74">
        <f t="shared" si="16"/>
        <v>0</v>
      </c>
      <c r="M63" s="74"/>
      <c r="N63" s="74"/>
      <c r="O63" s="74"/>
      <c r="P63" s="74"/>
      <c r="Q63" s="74"/>
      <c r="R63" s="71">
        <f t="shared" si="13"/>
        <v>5350000</v>
      </c>
      <c r="S63" s="78"/>
      <c r="T63" s="72"/>
    </row>
    <row r="64" spans="1:20" s="69" customFormat="1" ht="25.5" customHeight="1">
      <c r="A64" s="133" t="s">
        <v>136</v>
      </c>
      <c r="B64" s="43"/>
      <c r="C64" s="53"/>
      <c r="D64" s="191" t="s">
        <v>187</v>
      </c>
      <c r="E64" s="191" t="s">
        <v>35</v>
      </c>
      <c r="F64" s="197" t="s">
        <v>188</v>
      </c>
      <c r="G64" s="74">
        <f t="shared" si="15"/>
        <v>300000</v>
      </c>
      <c r="H64" s="74">
        <v>300000</v>
      </c>
      <c r="I64" s="74"/>
      <c r="J64" s="74"/>
      <c r="K64" s="74"/>
      <c r="L64" s="74">
        <f t="shared" si="16"/>
        <v>0</v>
      </c>
      <c r="M64" s="74"/>
      <c r="N64" s="74"/>
      <c r="O64" s="74"/>
      <c r="P64" s="74"/>
      <c r="Q64" s="74"/>
      <c r="R64" s="71">
        <f t="shared" si="13"/>
        <v>300000</v>
      </c>
      <c r="S64" s="72"/>
      <c r="T64" s="72"/>
    </row>
    <row r="65" spans="1:20" s="69" customFormat="1" ht="46.5" customHeight="1">
      <c r="A65" s="133" t="s">
        <v>161</v>
      </c>
      <c r="B65" s="43"/>
      <c r="C65" s="53"/>
      <c r="D65" s="191" t="s">
        <v>189</v>
      </c>
      <c r="E65" s="191" t="s">
        <v>35</v>
      </c>
      <c r="F65" s="197" t="s">
        <v>191</v>
      </c>
      <c r="G65" s="74">
        <f t="shared" si="15"/>
        <v>31500000</v>
      </c>
      <c r="H65" s="74">
        <v>31500000</v>
      </c>
      <c r="I65" s="74"/>
      <c r="J65" s="74"/>
      <c r="K65" s="74"/>
      <c r="L65" s="74">
        <f t="shared" si="16"/>
        <v>0</v>
      </c>
      <c r="M65" s="74"/>
      <c r="N65" s="74"/>
      <c r="O65" s="74"/>
      <c r="P65" s="74"/>
      <c r="Q65" s="74"/>
      <c r="R65" s="71">
        <f t="shared" si="13"/>
        <v>31500000</v>
      </c>
      <c r="S65" s="72"/>
      <c r="T65" s="72"/>
    </row>
    <row r="66" spans="1:20" s="69" customFormat="1" ht="45.75" customHeight="1">
      <c r="A66" s="133"/>
      <c r="B66" s="43"/>
      <c r="C66" s="53"/>
      <c r="D66" s="191" t="s">
        <v>406</v>
      </c>
      <c r="E66" s="191" t="s">
        <v>140</v>
      </c>
      <c r="F66" s="197" t="s">
        <v>407</v>
      </c>
      <c r="G66" s="74">
        <f t="shared" si="15"/>
        <v>25740000</v>
      </c>
      <c r="H66" s="74">
        <v>25740000</v>
      </c>
      <c r="I66" s="74"/>
      <c r="J66" s="74"/>
      <c r="K66" s="74"/>
      <c r="L66" s="74">
        <f t="shared" si="16"/>
        <v>0</v>
      </c>
      <c r="M66" s="74"/>
      <c r="N66" s="74"/>
      <c r="O66" s="74"/>
      <c r="P66" s="74"/>
      <c r="Q66" s="74"/>
      <c r="R66" s="71">
        <f t="shared" si="13"/>
        <v>25740000</v>
      </c>
      <c r="S66" s="72"/>
      <c r="T66" s="72"/>
    </row>
    <row r="67" spans="1:20" s="69" customFormat="1" ht="39.75" customHeight="1">
      <c r="A67" s="133"/>
      <c r="B67" s="43"/>
      <c r="C67" s="53"/>
      <c r="D67" s="191" t="s">
        <v>408</v>
      </c>
      <c r="E67" s="191" t="s">
        <v>140</v>
      </c>
      <c r="F67" s="197" t="s">
        <v>409</v>
      </c>
      <c r="G67" s="74">
        <f t="shared" si="15"/>
        <v>4050000</v>
      </c>
      <c r="H67" s="74">
        <v>4050000</v>
      </c>
      <c r="I67" s="74"/>
      <c r="J67" s="74"/>
      <c r="K67" s="74"/>
      <c r="L67" s="74">
        <f t="shared" si="16"/>
        <v>0</v>
      </c>
      <c r="M67" s="74"/>
      <c r="N67" s="74"/>
      <c r="O67" s="74"/>
      <c r="P67" s="74"/>
      <c r="Q67" s="74"/>
      <c r="R67" s="71">
        <f t="shared" si="13"/>
        <v>4050000</v>
      </c>
      <c r="S67" s="72"/>
      <c r="T67" s="72"/>
    </row>
    <row r="68" spans="1:20" s="69" customFormat="1" ht="45" customHeight="1">
      <c r="A68" s="133"/>
      <c r="B68" s="43"/>
      <c r="C68" s="53"/>
      <c r="D68" s="191" t="s">
        <v>410</v>
      </c>
      <c r="E68" s="191" t="s">
        <v>140</v>
      </c>
      <c r="F68" s="197" t="s">
        <v>411</v>
      </c>
      <c r="G68" s="74">
        <f t="shared" si="15"/>
        <v>6000000</v>
      </c>
      <c r="H68" s="74">
        <v>6000000</v>
      </c>
      <c r="I68" s="74"/>
      <c r="J68" s="74"/>
      <c r="K68" s="74"/>
      <c r="L68" s="74">
        <f t="shared" si="16"/>
        <v>0</v>
      </c>
      <c r="M68" s="74"/>
      <c r="N68" s="74"/>
      <c r="O68" s="74"/>
      <c r="P68" s="74"/>
      <c r="Q68" s="74"/>
      <c r="R68" s="71">
        <f t="shared" si="13"/>
        <v>6000000</v>
      </c>
      <c r="S68" s="72"/>
      <c r="T68" s="72"/>
    </row>
    <row r="69" spans="1:20" s="69" customFormat="1" ht="51.75" hidden="1">
      <c r="A69" s="133"/>
      <c r="B69" s="43"/>
      <c r="C69" s="53"/>
      <c r="D69" s="191" t="s">
        <v>412</v>
      </c>
      <c r="E69" s="191" t="s">
        <v>35</v>
      </c>
      <c r="F69" s="197" t="s">
        <v>413</v>
      </c>
      <c r="G69" s="74">
        <f t="shared" si="15"/>
        <v>0</v>
      </c>
      <c r="H69" s="74"/>
      <c r="I69" s="74"/>
      <c r="J69" s="74"/>
      <c r="K69" s="74"/>
      <c r="L69" s="74">
        <f t="shared" si="16"/>
        <v>0</v>
      </c>
      <c r="M69" s="74"/>
      <c r="N69" s="74"/>
      <c r="O69" s="74"/>
      <c r="P69" s="74"/>
      <c r="Q69" s="74"/>
      <c r="R69" s="71">
        <f t="shared" si="13"/>
        <v>0</v>
      </c>
      <c r="S69" s="72"/>
      <c r="T69" s="72"/>
    </row>
    <row r="70" spans="1:20" s="69" customFormat="1" ht="51.75" hidden="1">
      <c r="A70" s="133"/>
      <c r="B70" s="43"/>
      <c r="C70" s="53"/>
      <c r="D70" s="191" t="s">
        <v>414</v>
      </c>
      <c r="E70" s="191" t="s">
        <v>140</v>
      </c>
      <c r="F70" s="197" t="s">
        <v>415</v>
      </c>
      <c r="G70" s="74">
        <f t="shared" si="15"/>
        <v>0</v>
      </c>
      <c r="H70" s="74"/>
      <c r="I70" s="74"/>
      <c r="J70" s="74"/>
      <c r="K70" s="74"/>
      <c r="L70" s="74">
        <f t="shared" si="16"/>
        <v>0</v>
      </c>
      <c r="M70" s="74"/>
      <c r="N70" s="74"/>
      <c r="O70" s="74"/>
      <c r="P70" s="74"/>
      <c r="Q70" s="74"/>
      <c r="R70" s="71">
        <f t="shared" si="13"/>
        <v>0</v>
      </c>
      <c r="S70" s="72"/>
      <c r="T70" s="72"/>
    </row>
    <row r="71" spans="1:20" s="69" customFormat="1" ht="17.25" hidden="1">
      <c r="A71" s="133"/>
      <c r="B71" s="43"/>
      <c r="C71" s="53"/>
      <c r="D71" s="191"/>
      <c r="E71" s="191"/>
      <c r="F71" s="197"/>
      <c r="G71" s="74">
        <f t="shared" si="15"/>
        <v>0</v>
      </c>
      <c r="H71" s="74"/>
      <c r="I71" s="74"/>
      <c r="J71" s="74"/>
      <c r="K71" s="74"/>
      <c r="L71" s="74">
        <f t="shared" si="16"/>
        <v>0</v>
      </c>
      <c r="M71" s="74"/>
      <c r="N71" s="74"/>
      <c r="O71" s="74"/>
      <c r="P71" s="74"/>
      <c r="Q71" s="74"/>
      <c r="R71" s="71">
        <f t="shared" si="13"/>
        <v>0</v>
      </c>
      <c r="S71" s="72"/>
      <c r="T71" s="72"/>
    </row>
    <row r="72" spans="1:20" s="69" customFormat="1" ht="18" customHeight="1" hidden="1">
      <c r="A72" s="133"/>
      <c r="B72" s="43"/>
      <c r="C72" s="53"/>
      <c r="D72" s="191"/>
      <c r="E72" s="191"/>
      <c r="F72" s="197"/>
      <c r="G72" s="74">
        <f t="shared" si="15"/>
        <v>0</v>
      </c>
      <c r="H72" s="74"/>
      <c r="I72" s="74"/>
      <c r="J72" s="74"/>
      <c r="K72" s="74"/>
      <c r="L72" s="74">
        <f t="shared" si="16"/>
        <v>0</v>
      </c>
      <c r="M72" s="74"/>
      <c r="N72" s="74"/>
      <c r="O72" s="74"/>
      <c r="P72" s="74"/>
      <c r="Q72" s="74"/>
      <c r="R72" s="71">
        <f t="shared" si="13"/>
        <v>0</v>
      </c>
      <c r="S72" s="72"/>
      <c r="T72" s="72"/>
    </row>
    <row r="73" spans="1:20" s="69" customFormat="1" ht="17.25" hidden="1">
      <c r="A73" s="133"/>
      <c r="B73" s="43"/>
      <c r="C73" s="53"/>
      <c r="D73" s="191"/>
      <c r="E73" s="191"/>
      <c r="F73" s="197"/>
      <c r="G73" s="74">
        <f t="shared" si="15"/>
        <v>0</v>
      </c>
      <c r="H73" s="74"/>
      <c r="I73" s="74"/>
      <c r="J73" s="74"/>
      <c r="K73" s="74"/>
      <c r="L73" s="74">
        <f t="shared" si="16"/>
        <v>0</v>
      </c>
      <c r="M73" s="74"/>
      <c r="N73" s="74"/>
      <c r="O73" s="74"/>
      <c r="P73" s="74"/>
      <c r="Q73" s="74"/>
      <c r="R73" s="71">
        <f t="shared" si="13"/>
        <v>0</v>
      </c>
      <c r="S73" s="72"/>
      <c r="T73" s="72"/>
    </row>
    <row r="74" spans="1:20" s="69" customFormat="1" ht="17.25" hidden="1">
      <c r="A74" s="133"/>
      <c r="B74" s="43"/>
      <c r="C74" s="53"/>
      <c r="D74" s="191"/>
      <c r="E74" s="191"/>
      <c r="F74" s="197"/>
      <c r="G74" s="74">
        <f t="shared" si="15"/>
        <v>0</v>
      </c>
      <c r="H74" s="74"/>
      <c r="I74" s="74"/>
      <c r="J74" s="74"/>
      <c r="K74" s="74"/>
      <c r="L74" s="74">
        <f t="shared" si="16"/>
        <v>0</v>
      </c>
      <c r="M74" s="74"/>
      <c r="N74" s="74"/>
      <c r="O74" s="74"/>
      <c r="P74" s="74"/>
      <c r="Q74" s="74"/>
      <c r="R74" s="71">
        <f t="shared" si="13"/>
        <v>0</v>
      </c>
      <c r="S74" s="72"/>
      <c r="T74" s="72"/>
    </row>
    <row r="75" spans="1:20" s="69" customFormat="1" ht="17.25" hidden="1">
      <c r="A75" s="133"/>
      <c r="B75" s="43"/>
      <c r="C75" s="53"/>
      <c r="D75" s="191"/>
      <c r="E75" s="191"/>
      <c r="F75" s="197"/>
      <c r="G75" s="74">
        <f t="shared" si="15"/>
        <v>0</v>
      </c>
      <c r="H75" s="74"/>
      <c r="I75" s="74"/>
      <c r="J75" s="74"/>
      <c r="K75" s="74"/>
      <c r="L75" s="74">
        <f t="shared" si="16"/>
        <v>0</v>
      </c>
      <c r="M75" s="74"/>
      <c r="N75" s="74"/>
      <c r="O75" s="74"/>
      <c r="P75" s="74"/>
      <c r="Q75" s="74"/>
      <c r="R75" s="71">
        <f t="shared" si="13"/>
        <v>0</v>
      </c>
      <c r="S75" s="72"/>
      <c r="T75" s="72"/>
    </row>
    <row r="76" spans="1:20" s="69" customFormat="1" ht="17.25" hidden="1">
      <c r="A76" s="133"/>
      <c r="B76" s="43"/>
      <c r="C76" s="53"/>
      <c r="D76" s="191"/>
      <c r="E76" s="191"/>
      <c r="F76" s="197"/>
      <c r="G76" s="74">
        <f t="shared" si="15"/>
        <v>0</v>
      </c>
      <c r="H76" s="74"/>
      <c r="I76" s="74"/>
      <c r="J76" s="74"/>
      <c r="K76" s="74"/>
      <c r="L76" s="74">
        <f t="shared" si="16"/>
        <v>0</v>
      </c>
      <c r="M76" s="74"/>
      <c r="N76" s="74"/>
      <c r="O76" s="74"/>
      <c r="P76" s="74"/>
      <c r="Q76" s="74"/>
      <c r="R76" s="71">
        <f t="shared" si="13"/>
        <v>0</v>
      </c>
      <c r="S76" s="72"/>
      <c r="T76" s="72"/>
    </row>
    <row r="77" spans="1:20" s="69" customFormat="1" ht="57.75" customHeight="1">
      <c r="A77" s="133"/>
      <c r="B77" s="43"/>
      <c r="C77" s="53"/>
      <c r="D77" s="191" t="s">
        <v>412</v>
      </c>
      <c r="E77" s="191" t="s">
        <v>35</v>
      </c>
      <c r="F77" s="197" t="s">
        <v>413</v>
      </c>
      <c r="G77" s="74">
        <f t="shared" si="15"/>
        <v>80000</v>
      </c>
      <c r="H77" s="74">
        <v>80000</v>
      </c>
      <c r="I77" s="74"/>
      <c r="J77" s="74"/>
      <c r="K77" s="74"/>
      <c r="L77" s="74">
        <f t="shared" si="16"/>
        <v>0</v>
      </c>
      <c r="M77" s="74"/>
      <c r="N77" s="74"/>
      <c r="O77" s="74"/>
      <c r="P77" s="74"/>
      <c r="Q77" s="74"/>
      <c r="R77" s="71">
        <f t="shared" si="13"/>
        <v>80000</v>
      </c>
      <c r="S77" s="72"/>
      <c r="T77" s="72"/>
    </row>
    <row r="78" spans="1:20" s="69" customFormat="1" ht="63.75" customHeight="1">
      <c r="A78" s="133"/>
      <c r="B78" s="43"/>
      <c r="C78" s="53"/>
      <c r="D78" s="191" t="s">
        <v>414</v>
      </c>
      <c r="E78" s="191" t="s">
        <v>140</v>
      </c>
      <c r="F78" s="197" t="s">
        <v>415</v>
      </c>
      <c r="G78" s="74">
        <f t="shared" si="15"/>
        <v>430000</v>
      </c>
      <c r="H78" s="74">
        <v>430000</v>
      </c>
      <c r="I78" s="74"/>
      <c r="J78" s="74"/>
      <c r="K78" s="74"/>
      <c r="L78" s="74">
        <f t="shared" si="16"/>
        <v>0</v>
      </c>
      <c r="M78" s="74"/>
      <c r="N78" s="74"/>
      <c r="O78" s="74"/>
      <c r="P78" s="74"/>
      <c r="Q78" s="74"/>
      <c r="R78" s="71">
        <f t="shared" si="13"/>
        <v>430000</v>
      </c>
      <c r="S78" s="72"/>
      <c r="T78" s="72"/>
    </row>
    <row r="79" spans="1:20" s="69" customFormat="1" ht="15.75" hidden="1">
      <c r="A79" s="133"/>
      <c r="B79" s="43"/>
      <c r="C79" s="53"/>
      <c r="D79" s="53"/>
      <c r="E79" s="53"/>
      <c r="F79" s="44"/>
      <c r="G79" s="74"/>
      <c r="H79" s="74"/>
      <c r="I79" s="74"/>
      <c r="J79" s="74"/>
      <c r="K79" s="74"/>
      <c r="L79" s="74"/>
      <c r="M79" s="74"/>
      <c r="N79" s="74"/>
      <c r="O79" s="74"/>
      <c r="P79" s="74"/>
      <c r="Q79" s="74"/>
      <c r="R79" s="71"/>
      <c r="S79" s="72"/>
      <c r="T79" s="72"/>
    </row>
    <row r="80" spans="1:20" s="69" customFormat="1" ht="37.5" customHeight="1">
      <c r="A80" s="133"/>
      <c r="B80" s="43" t="s">
        <v>253</v>
      </c>
      <c r="C80" s="53" t="s">
        <v>192</v>
      </c>
      <c r="D80" s="53" t="s">
        <v>193</v>
      </c>
      <c r="E80" s="53" t="s">
        <v>143</v>
      </c>
      <c r="F80" s="45" t="s">
        <v>194</v>
      </c>
      <c r="G80" s="74">
        <f t="shared" si="15"/>
        <v>10341000</v>
      </c>
      <c r="H80" s="74">
        <v>10341000</v>
      </c>
      <c r="I80" s="74">
        <v>7339000</v>
      </c>
      <c r="J80" s="74">
        <v>550000</v>
      </c>
      <c r="K80" s="74"/>
      <c r="L80" s="74">
        <f t="shared" si="16"/>
        <v>700000</v>
      </c>
      <c r="M80" s="74">
        <v>700000</v>
      </c>
      <c r="N80" s="74">
        <v>50000</v>
      </c>
      <c r="O80" s="74">
        <v>9000</v>
      </c>
      <c r="P80" s="74"/>
      <c r="Q80" s="74"/>
      <c r="R80" s="71">
        <f>G80+L80</f>
        <v>11041000</v>
      </c>
      <c r="S80" s="72"/>
      <c r="T80" s="72"/>
    </row>
    <row r="81" spans="1:20" s="69" customFormat="1" ht="24.75" customHeight="1">
      <c r="A81" s="133"/>
      <c r="B81" s="43" t="s">
        <v>255</v>
      </c>
      <c r="C81" s="53" t="s">
        <v>195</v>
      </c>
      <c r="D81" s="53" t="s">
        <v>196</v>
      </c>
      <c r="E81" s="53" t="s">
        <v>140</v>
      </c>
      <c r="F81" s="45" t="s">
        <v>382</v>
      </c>
      <c r="G81" s="74">
        <f t="shared" si="15"/>
        <v>1057100</v>
      </c>
      <c r="H81" s="74">
        <v>1057100</v>
      </c>
      <c r="I81" s="74">
        <v>520000</v>
      </c>
      <c r="J81" s="74">
        <v>77100</v>
      </c>
      <c r="K81" s="74"/>
      <c r="L81" s="74">
        <f t="shared" si="16"/>
        <v>0</v>
      </c>
      <c r="M81" s="74"/>
      <c r="N81" s="74"/>
      <c r="O81" s="74"/>
      <c r="P81" s="74"/>
      <c r="Q81" s="74"/>
      <c r="R81" s="71">
        <f>G81+L81</f>
        <v>1057100</v>
      </c>
      <c r="S81" s="72"/>
      <c r="T81" s="72"/>
    </row>
    <row r="82" spans="1:20" s="69" customFormat="1" ht="30" customHeight="1">
      <c r="A82" s="133"/>
      <c r="B82" s="53" t="s">
        <v>231</v>
      </c>
      <c r="C82" s="53" t="s">
        <v>129</v>
      </c>
      <c r="D82" s="53" t="s">
        <v>307</v>
      </c>
      <c r="E82" s="53" t="s">
        <v>35</v>
      </c>
      <c r="F82" s="88" t="s">
        <v>308</v>
      </c>
      <c r="G82" s="74">
        <f t="shared" si="15"/>
        <v>529200</v>
      </c>
      <c r="H82" s="74">
        <v>529200</v>
      </c>
      <c r="I82" s="74">
        <v>396900</v>
      </c>
      <c r="J82" s="74">
        <v>23800</v>
      </c>
      <c r="K82" s="71"/>
      <c r="L82" s="74">
        <f t="shared" si="16"/>
        <v>0</v>
      </c>
      <c r="M82" s="71"/>
      <c r="N82" s="71"/>
      <c r="O82" s="71"/>
      <c r="P82" s="71"/>
      <c r="Q82" s="71"/>
      <c r="R82" s="71">
        <f aca="true" t="shared" si="17" ref="R82:R90">G82+L82</f>
        <v>529200</v>
      </c>
      <c r="S82" s="72"/>
      <c r="T82" s="72"/>
    </row>
    <row r="83" spans="1:20" s="69" customFormat="1" ht="31.5" customHeight="1" hidden="1">
      <c r="A83" s="133"/>
      <c r="B83" s="43" t="s">
        <v>232</v>
      </c>
      <c r="C83" s="53" t="s">
        <v>131</v>
      </c>
      <c r="D83" s="53" t="s">
        <v>132</v>
      </c>
      <c r="E83" s="53" t="s">
        <v>35</v>
      </c>
      <c r="F83" s="88" t="s">
        <v>133</v>
      </c>
      <c r="G83" s="74">
        <f t="shared" si="15"/>
        <v>0</v>
      </c>
      <c r="H83" s="74"/>
      <c r="I83" s="71"/>
      <c r="J83" s="71"/>
      <c r="K83" s="71"/>
      <c r="L83" s="74">
        <f t="shared" si="16"/>
        <v>0</v>
      </c>
      <c r="M83" s="71"/>
      <c r="N83" s="71"/>
      <c r="O83" s="71"/>
      <c r="P83" s="71"/>
      <c r="Q83" s="71"/>
      <c r="R83" s="71">
        <f t="shared" si="17"/>
        <v>0</v>
      </c>
      <c r="S83" s="72"/>
      <c r="T83" s="72"/>
    </row>
    <row r="84" spans="1:20" s="69" customFormat="1" ht="39" customHeight="1">
      <c r="A84" s="133"/>
      <c r="B84" s="43" t="s">
        <v>233</v>
      </c>
      <c r="C84" s="53" t="s">
        <v>34</v>
      </c>
      <c r="D84" s="53" t="s">
        <v>130</v>
      </c>
      <c r="E84" s="53" t="s">
        <v>35</v>
      </c>
      <c r="F84" s="88" t="s">
        <v>279</v>
      </c>
      <c r="G84" s="74">
        <f t="shared" si="15"/>
        <v>5000</v>
      </c>
      <c r="H84" s="74">
        <v>5000</v>
      </c>
      <c r="I84" s="74"/>
      <c r="J84" s="74"/>
      <c r="K84" s="71"/>
      <c r="L84" s="74">
        <f t="shared" si="16"/>
        <v>0</v>
      </c>
      <c r="M84" s="71"/>
      <c r="N84" s="71"/>
      <c r="O84" s="71"/>
      <c r="P84" s="71"/>
      <c r="Q84" s="71"/>
      <c r="R84" s="71">
        <f t="shared" si="17"/>
        <v>5000</v>
      </c>
      <c r="S84" s="72"/>
      <c r="T84" s="72"/>
    </row>
    <row r="85" spans="1:20" s="69" customFormat="1" ht="47.25" hidden="1">
      <c r="A85" s="133"/>
      <c r="B85" s="43" t="s">
        <v>252</v>
      </c>
      <c r="C85" s="53" t="s">
        <v>55</v>
      </c>
      <c r="D85" s="53" t="s">
        <v>56</v>
      </c>
      <c r="E85" s="53" t="s">
        <v>35</v>
      </c>
      <c r="F85" s="44" t="s">
        <v>57</v>
      </c>
      <c r="G85" s="74">
        <f t="shared" si="15"/>
        <v>0</v>
      </c>
      <c r="H85" s="74"/>
      <c r="I85" s="74"/>
      <c r="J85" s="74"/>
      <c r="K85" s="74"/>
      <c r="L85" s="74">
        <f t="shared" si="16"/>
        <v>0</v>
      </c>
      <c r="M85" s="74"/>
      <c r="N85" s="74"/>
      <c r="O85" s="74"/>
      <c r="P85" s="74"/>
      <c r="Q85" s="74"/>
      <c r="R85" s="71">
        <f t="shared" si="17"/>
        <v>0</v>
      </c>
      <c r="S85" s="72"/>
      <c r="T85" s="72"/>
    </row>
    <row r="86" spans="1:20" s="69" customFormat="1" ht="53.25" customHeight="1">
      <c r="A86" s="133" t="s">
        <v>136</v>
      </c>
      <c r="B86" s="43" t="s">
        <v>254</v>
      </c>
      <c r="C86" s="53" t="s">
        <v>197</v>
      </c>
      <c r="D86" s="53" t="s">
        <v>56</v>
      </c>
      <c r="E86" s="53" t="s">
        <v>140</v>
      </c>
      <c r="F86" s="45" t="s">
        <v>372</v>
      </c>
      <c r="G86" s="74">
        <f t="shared" si="15"/>
        <v>120000</v>
      </c>
      <c r="H86" s="74">
        <v>120000</v>
      </c>
      <c r="I86" s="74"/>
      <c r="J86" s="74"/>
      <c r="K86" s="74"/>
      <c r="L86" s="74">
        <f t="shared" si="16"/>
        <v>0</v>
      </c>
      <c r="M86" s="74"/>
      <c r="N86" s="74"/>
      <c r="O86" s="74"/>
      <c r="P86" s="74"/>
      <c r="Q86" s="74"/>
      <c r="R86" s="71">
        <f t="shared" si="17"/>
        <v>120000</v>
      </c>
      <c r="S86" s="72"/>
      <c r="T86" s="72"/>
    </row>
    <row r="87" spans="1:20" s="69" customFormat="1" ht="47.25">
      <c r="A87" s="133" t="s">
        <v>198</v>
      </c>
      <c r="B87" s="43" t="s">
        <v>256</v>
      </c>
      <c r="C87" s="43" t="s">
        <v>58</v>
      </c>
      <c r="D87" s="43" t="s">
        <v>373</v>
      </c>
      <c r="E87" s="43" t="s">
        <v>59</v>
      </c>
      <c r="F87" s="45" t="s">
        <v>324</v>
      </c>
      <c r="G87" s="74">
        <f t="shared" si="15"/>
        <v>200000</v>
      </c>
      <c r="H87" s="74">
        <v>200000</v>
      </c>
      <c r="I87" s="74"/>
      <c r="J87" s="74"/>
      <c r="K87" s="74"/>
      <c r="L87" s="74">
        <f t="shared" si="16"/>
        <v>0</v>
      </c>
      <c r="M87" s="74"/>
      <c r="N87" s="74"/>
      <c r="O87" s="74"/>
      <c r="P87" s="74"/>
      <c r="Q87" s="74"/>
      <c r="R87" s="71">
        <f t="shared" si="17"/>
        <v>200000</v>
      </c>
      <c r="S87" s="72"/>
      <c r="T87" s="72"/>
    </row>
    <row r="88" spans="1:20" s="69" customFormat="1" ht="110.25">
      <c r="A88" s="133"/>
      <c r="B88" s="43"/>
      <c r="C88" s="43"/>
      <c r="D88" s="43" t="s">
        <v>326</v>
      </c>
      <c r="E88" s="43" t="s">
        <v>35</v>
      </c>
      <c r="F88" s="45" t="s">
        <v>418</v>
      </c>
      <c r="G88" s="74">
        <f t="shared" si="15"/>
        <v>705000</v>
      </c>
      <c r="H88" s="74">
        <v>705000</v>
      </c>
      <c r="I88" s="74"/>
      <c r="J88" s="74"/>
      <c r="K88" s="74"/>
      <c r="L88" s="74">
        <f t="shared" si="16"/>
        <v>0</v>
      </c>
      <c r="M88" s="74"/>
      <c r="N88" s="74"/>
      <c r="O88" s="74"/>
      <c r="P88" s="74"/>
      <c r="Q88" s="74"/>
      <c r="R88" s="71">
        <f t="shared" si="17"/>
        <v>705000</v>
      </c>
      <c r="S88" s="72"/>
      <c r="T88" s="72"/>
    </row>
    <row r="89" spans="1:20" s="69" customFormat="1" ht="24" customHeight="1">
      <c r="A89" s="133"/>
      <c r="B89" s="43" t="s">
        <v>251</v>
      </c>
      <c r="C89" s="53" t="s">
        <v>60</v>
      </c>
      <c r="D89" s="53" t="s">
        <v>376</v>
      </c>
      <c r="E89" s="53" t="s">
        <v>61</v>
      </c>
      <c r="F89" s="44" t="s">
        <v>377</v>
      </c>
      <c r="G89" s="74">
        <f t="shared" si="15"/>
        <v>100000</v>
      </c>
      <c r="H89" s="74">
        <v>100000</v>
      </c>
      <c r="I89" s="74"/>
      <c r="J89" s="74"/>
      <c r="K89" s="74"/>
      <c r="L89" s="74">
        <f t="shared" si="16"/>
        <v>0</v>
      </c>
      <c r="M89" s="74"/>
      <c r="N89" s="74"/>
      <c r="O89" s="74"/>
      <c r="P89" s="74"/>
      <c r="Q89" s="74"/>
      <c r="R89" s="71">
        <f t="shared" si="17"/>
        <v>100000</v>
      </c>
      <c r="S89" s="72"/>
      <c r="T89" s="72"/>
    </row>
    <row r="90" spans="1:20" s="69" customFormat="1" ht="42.75" customHeight="1" hidden="1">
      <c r="A90" s="133"/>
      <c r="B90" s="43"/>
      <c r="C90" s="85"/>
      <c r="D90" s="85"/>
      <c r="E90" s="85"/>
      <c r="F90" s="81" t="s">
        <v>199</v>
      </c>
      <c r="G90" s="74"/>
      <c r="H90" s="74"/>
      <c r="I90" s="74"/>
      <c r="J90" s="74"/>
      <c r="K90" s="74"/>
      <c r="L90" s="74"/>
      <c r="M90" s="74"/>
      <c r="N90" s="74"/>
      <c r="O90" s="74"/>
      <c r="P90" s="74"/>
      <c r="Q90" s="74"/>
      <c r="R90" s="71">
        <f t="shared" si="17"/>
        <v>0</v>
      </c>
      <c r="S90" s="72"/>
      <c r="T90" s="72"/>
    </row>
    <row r="91" spans="1:20" s="69" customFormat="1" ht="54" customHeight="1" hidden="1">
      <c r="A91" s="133"/>
      <c r="B91" s="43"/>
      <c r="C91" s="85"/>
      <c r="D91" s="85"/>
      <c r="E91" s="85"/>
      <c r="F91" s="81" t="s">
        <v>218</v>
      </c>
      <c r="G91" s="87">
        <v>109100</v>
      </c>
      <c r="H91" s="87">
        <v>109100</v>
      </c>
      <c r="I91" s="74"/>
      <c r="J91" s="74"/>
      <c r="K91" s="74"/>
      <c r="L91" s="74"/>
      <c r="M91" s="74"/>
      <c r="N91" s="74"/>
      <c r="O91" s="74"/>
      <c r="P91" s="74"/>
      <c r="Q91" s="74"/>
      <c r="R91" s="71"/>
      <c r="S91" s="72"/>
      <c r="T91" s="72"/>
    </row>
    <row r="92" spans="1:20" s="69" customFormat="1" ht="34.5" customHeight="1" hidden="1">
      <c r="A92" s="133"/>
      <c r="B92" s="43"/>
      <c r="C92" s="85"/>
      <c r="D92" s="85"/>
      <c r="E92" s="85"/>
      <c r="F92" s="81" t="s">
        <v>219</v>
      </c>
      <c r="G92" s="87">
        <v>15000</v>
      </c>
      <c r="H92" s="87">
        <v>15000</v>
      </c>
      <c r="I92" s="74"/>
      <c r="J92" s="74"/>
      <c r="K92" s="74"/>
      <c r="L92" s="74"/>
      <c r="M92" s="74"/>
      <c r="N92" s="74"/>
      <c r="O92" s="74"/>
      <c r="P92" s="74"/>
      <c r="Q92" s="74"/>
      <c r="R92" s="71"/>
      <c r="S92" s="72"/>
      <c r="T92" s="72"/>
    </row>
    <row r="93" spans="1:20" s="69" customFormat="1" ht="30" customHeight="1" hidden="1">
      <c r="A93" s="133"/>
      <c r="B93" s="43"/>
      <c r="C93" s="85"/>
      <c r="D93" s="85"/>
      <c r="E93" s="85"/>
      <c r="F93" s="81" t="s">
        <v>220</v>
      </c>
      <c r="G93" s="87">
        <v>15000</v>
      </c>
      <c r="H93" s="87">
        <v>15000</v>
      </c>
      <c r="I93" s="74"/>
      <c r="J93" s="74"/>
      <c r="K93" s="74"/>
      <c r="L93" s="74"/>
      <c r="M93" s="74"/>
      <c r="N93" s="74"/>
      <c r="O93" s="74"/>
      <c r="P93" s="74"/>
      <c r="Q93" s="74"/>
      <c r="R93" s="71"/>
      <c r="S93" s="72"/>
      <c r="T93" s="72"/>
    </row>
    <row r="94" spans="1:20" s="69" customFormat="1" ht="42.75" customHeight="1" hidden="1">
      <c r="A94" s="133"/>
      <c r="B94" s="43"/>
      <c r="C94" s="85"/>
      <c r="D94" s="85"/>
      <c r="E94" s="85"/>
      <c r="F94" s="81" t="s">
        <v>221</v>
      </c>
      <c r="G94" s="87">
        <v>15000</v>
      </c>
      <c r="H94" s="87">
        <v>15000</v>
      </c>
      <c r="I94" s="74"/>
      <c r="J94" s="74"/>
      <c r="K94" s="74"/>
      <c r="L94" s="74"/>
      <c r="M94" s="74"/>
      <c r="N94" s="74"/>
      <c r="O94" s="74"/>
      <c r="P94" s="74"/>
      <c r="Q94" s="74"/>
      <c r="R94" s="71"/>
      <c r="S94" s="72"/>
      <c r="T94" s="72"/>
    </row>
    <row r="95" spans="1:20" s="69" customFormat="1" ht="36" customHeight="1" hidden="1">
      <c r="A95" s="133"/>
      <c r="B95" s="43"/>
      <c r="C95" s="85"/>
      <c r="D95" s="85"/>
      <c r="E95" s="85"/>
      <c r="F95" s="81" t="s">
        <v>222</v>
      </c>
      <c r="G95" s="87">
        <v>15000</v>
      </c>
      <c r="H95" s="87">
        <v>15000</v>
      </c>
      <c r="I95" s="74"/>
      <c r="J95" s="74"/>
      <c r="K95" s="74"/>
      <c r="L95" s="74"/>
      <c r="M95" s="74"/>
      <c r="N95" s="74"/>
      <c r="O95" s="74"/>
      <c r="P95" s="74"/>
      <c r="Q95" s="74"/>
      <c r="R95" s="71"/>
      <c r="S95" s="72"/>
      <c r="T95" s="72"/>
    </row>
    <row r="96" spans="1:20" s="69" customFormat="1" ht="162.75" customHeight="1" hidden="1">
      <c r="A96" s="133"/>
      <c r="B96" s="43"/>
      <c r="C96" s="85"/>
      <c r="D96" s="85"/>
      <c r="E96" s="85"/>
      <c r="F96" s="81" t="s">
        <v>260</v>
      </c>
      <c r="G96" s="87">
        <v>50000</v>
      </c>
      <c r="H96" s="87">
        <v>50000</v>
      </c>
      <c r="I96" s="74"/>
      <c r="J96" s="74"/>
      <c r="K96" s="74"/>
      <c r="L96" s="74"/>
      <c r="M96" s="74"/>
      <c r="N96" s="74"/>
      <c r="O96" s="74"/>
      <c r="P96" s="74"/>
      <c r="Q96" s="74"/>
      <c r="R96" s="71"/>
      <c r="S96" s="72"/>
      <c r="T96" s="72"/>
    </row>
    <row r="97" spans="1:20" s="69" customFormat="1" ht="72" customHeight="1" hidden="1">
      <c r="A97" s="133"/>
      <c r="B97" s="43"/>
      <c r="C97" s="85"/>
      <c r="D97" s="85"/>
      <c r="E97" s="85"/>
      <c r="F97" s="81" t="s">
        <v>224</v>
      </c>
      <c r="G97" s="87">
        <v>70000</v>
      </c>
      <c r="H97" s="87">
        <v>70000</v>
      </c>
      <c r="I97" s="74"/>
      <c r="J97" s="74"/>
      <c r="K97" s="74"/>
      <c r="L97" s="74"/>
      <c r="M97" s="74"/>
      <c r="N97" s="74"/>
      <c r="O97" s="74"/>
      <c r="P97" s="74"/>
      <c r="Q97" s="74"/>
      <c r="R97" s="71"/>
      <c r="S97" s="72"/>
      <c r="T97" s="72"/>
    </row>
    <row r="98" spans="1:20" s="69" customFormat="1" ht="71.25" customHeight="1" hidden="1">
      <c r="A98" s="133"/>
      <c r="B98" s="43"/>
      <c r="C98" s="85"/>
      <c r="D98" s="85"/>
      <c r="E98" s="85"/>
      <c r="F98" s="81" t="s">
        <v>225</v>
      </c>
      <c r="G98" s="87"/>
      <c r="H98" s="87"/>
      <c r="I98" s="74"/>
      <c r="J98" s="74"/>
      <c r="K98" s="74"/>
      <c r="L98" s="74"/>
      <c r="M98" s="74"/>
      <c r="N98" s="74"/>
      <c r="O98" s="74"/>
      <c r="P98" s="74"/>
      <c r="Q98" s="74"/>
      <c r="R98" s="71"/>
      <c r="S98" s="72"/>
      <c r="T98" s="72"/>
    </row>
    <row r="99" spans="1:20" s="90" customFormat="1" ht="15.75">
      <c r="A99" s="134"/>
      <c r="B99" s="55" t="s">
        <v>134</v>
      </c>
      <c r="C99" s="55"/>
      <c r="D99" s="55" t="s">
        <v>383</v>
      </c>
      <c r="E99" s="55"/>
      <c r="F99" s="41" t="s">
        <v>420</v>
      </c>
      <c r="G99" s="71">
        <f>G100+G101+G102+G105+G103</f>
        <v>15825500</v>
      </c>
      <c r="H99" s="71">
        <f>H100+H101+H102+H105+H103</f>
        <v>15825500</v>
      </c>
      <c r="I99" s="71">
        <f aca="true" t="shared" si="18" ref="I99:R99">I100+I101+I102+I105+I103</f>
        <v>11965500</v>
      </c>
      <c r="J99" s="71">
        <f t="shared" si="18"/>
        <v>1046200</v>
      </c>
      <c r="K99" s="71">
        <f t="shared" si="18"/>
        <v>0</v>
      </c>
      <c r="L99" s="71">
        <f t="shared" si="18"/>
        <v>178500</v>
      </c>
      <c r="M99" s="71">
        <f t="shared" si="18"/>
        <v>178500</v>
      </c>
      <c r="N99" s="71">
        <f t="shared" si="18"/>
        <v>0</v>
      </c>
      <c r="O99" s="71">
        <f t="shared" si="18"/>
        <v>9500</v>
      </c>
      <c r="P99" s="71">
        <f t="shared" si="18"/>
        <v>0</v>
      </c>
      <c r="Q99" s="71">
        <f t="shared" si="18"/>
        <v>0</v>
      </c>
      <c r="R99" s="71">
        <f t="shared" si="18"/>
        <v>16004000</v>
      </c>
      <c r="S99" s="83"/>
      <c r="T99" s="83"/>
    </row>
    <row r="100" spans="2:20" s="69" customFormat="1" ht="16.5" customHeight="1">
      <c r="B100" s="137">
        <v>110201</v>
      </c>
      <c r="C100" s="43" t="s">
        <v>202</v>
      </c>
      <c r="D100" s="43" t="s">
        <v>312</v>
      </c>
      <c r="E100" s="43" t="s">
        <v>204</v>
      </c>
      <c r="F100" s="44" t="s">
        <v>313</v>
      </c>
      <c r="G100" s="74">
        <f aca="true" t="shared" si="19" ref="G100:G105">H100+K100</f>
        <v>7547400</v>
      </c>
      <c r="H100" s="74">
        <v>7547400</v>
      </c>
      <c r="I100" s="74">
        <v>5934600</v>
      </c>
      <c r="J100" s="74">
        <v>250000</v>
      </c>
      <c r="K100" s="74"/>
      <c r="L100" s="74">
        <f aca="true" t="shared" si="20" ref="L100:L105">M100+P100</f>
        <v>0</v>
      </c>
      <c r="M100" s="71"/>
      <c r="N100" s="71"/>
      <c r="O100" s="71"/>
      <c r="P100" s="71"/>
      <c r="Q100" s="71"/>
      <c r="R100" s="71">
        <f aca="true" t="shared" si="21" ref="R100:R112">G100+L100</f>
        <v>7547400</v>
      </c>
      <c r="S100" s="72"/>
      <c r="T100" s="72"/>
    </row>
    <row r="101" spans="1:20" s="93" customFormat="1" ht="31.5">
      <c r="A101" s="135"/>
      <c r="B101" s="43" t="s">
        <v>242</v>
      </c>
      <c r="C101" s="43" t="s">
        <v>205</v>
      </c>
      <c r="D101" s="43" t="s">
        <v>203</v>
      </c>
      <c r="E101" s="43" t="s">
        <v>206</v>
      </c>
      <c r="F101" s="44" t="s">
        <v>315</v>
      </c>
      <c r="G101" s="74">
        <f t="shared" si="19"/>
        <v>7846100</v>
      </c>
      <c r="H101" s="74">
        <v>7846100</v>
      </c>
      <c r="I101" s="74">
        <v>5703900</v>
      </c>
      <c r="J101" s="74">
        <v>795200</v>
      </c>
      <c r="K101" s="74"/>
      <c r="L101" s="74">
        <f t="shared" si="20"/>
        <v>178500</v>
      </c>
      <c r="M101" s="74">
        <v>178500</v>
      </c>
      <c r="N101" s="74"/>
      <c r="O101" s="74">
        <v>9500</v>
      </c>
      <c r="P101" s="71"/>
      <c r="Q101" s="71"/>
      <c r="R101" s="71">
        <f t="shared" si="21"/>
        <v>8024600</v>
      </c>
      <c r="S101" s="92"/>
      <c r="T101" s="92"/>
    </row>
    <row r="102" spans="1:20" s="93" customFormat="1" ht="15.75">
      <c r="A102" s="135"/>
      <c r="B102" s="43"/>
      <c r="C102" s="43"/>
      <c r="D102" s="53" t="s">
        <v>379</v>
      </c>
      <c r="E102" s="53" t="s">
        <v>208</v>
      </c>
      <c r="F102" s="95" t="s">
        <v>380</v>
      </c>
      <c r="G102" s="74">
        <f t="shared" si="19"/>
        <v>412000</v>
      </c>
      <c r="H102" s="74">
        <v>412000</v>
      </c>
      <c r="I102" s="74">
        <v>327000</v>
      </c>
      <c r="J102" s="74">
        <v>1000</v>
      </c>
      <c r="K102" s="74"/>
      <c r="L102" s="74">
        <f t="shared" si="20"/>
        <v>0</v>
      </c>
      <c r="M102" s="74"/>
      <c r="N102" s="74"/>
      <c r="O102" s="74"/>
      <c r="P102" s="71"/>
      <c r="Q102" s="71"/>
      <c r="R102" s="71">
        <f t="shared" si="21"/>
        <v>412000</v>
      </c>
      <c r="S102" s="92"/>
      <c r="T102" s="92"/>
    </row>
    <row r="103" spans="1:20" s="93" customFormat="1" ht="15.75">
      <c r="A103" s="135"/>
      <c r="B103" s="43"/>
      <c r="C103" s="53"/>
      <c r="D103" s="43" t="s">
        <v>358</v>
      </c>
      <c r="E103" s="43" t="s">
        <v>208</v>
      </c>
      <c r="F103" s="45" t="s">
        <v>360</v>
      </c>
      <c r="G103" s="74">
        <f t="shared" si="19"/>
        <v>20000</v>
      </c>
      <c r="H103" s="74">
        <v>20000</v>
      </c>
      <c r="I103" s="74"/>
      <c r="J103" s="74"/>
      <c r="K103" s="74"/>
      <c r="L103" s="74">
        <f t="shared" si="20"/>
        <v>0</v>
      </c>
      <c r="M103" s="74"/>
      <c r="N103" s="74"/>
      <c r="O103" s="74"/>
      <c r="P103" s="71"/>
      <c r="Q103" s="71"/>
      <c r="R103" s="71">
        <f t="shared" si="21"/>
        <v>20000</v>
      </c>
      <c r="S103" s="92"/>
      <c r="T103" s="92"/>
    </row>
    <row r="104" spans="1:20" s="93" customFormat="1" ht="15.75" hidden="1">
      <c r="A104" s="94"/>
      <c r="B104" s="43"/>
      <c r="C104" s="53"/>
      <c r="D104" s="53"/>
      <c r="E104" s="53"/>
      <c r="F104" s="44" t="s">
        <v>217</v>
      </c>
      <c r="G104" s="74">
        <f t="shared" si="19"/>
        <v>0</v>
      </c>
      <c r="H104" s="74"/>
      <c r="I104" s="74"/>
      <c r="J104" s="74"/>
      <c r="K104" s="74"/>
      <c r="L104" s="74">
        <f t="shared" si="20"/>
        <v>0</v>
      </c>
      <c r="M104" s="74"/>
      <c r="N104" s="74"/>
      <c r="O104" s="74"/>
      <c r="P104" s="71"/>
      <c r="Q104" s="71"/>
      <c r="R104" s="71">
        <f t="shared" si="21"/>
        <v>0</v>
      </c>
      <c r="S104" s="92"/>
      <c r="T104" s="92"/>
    </row>
    <row r="105" spans="2:20" s="93" customFormat="1" ht="15.75" hidden="1">
      <c r="B105" s="137">
        <v>110502</v>
      </c>
      <c r="C105" s="53" t="s">
        <v>207</v>
      </c>
      <c r="D105" s="53"/>
      <c r="E105" s="53"/>
      <c r="F105" s="95"/>
      <c r="G105" s="74">
        <f t="shared" si="19"/>
        <v>0</v>
      </c>
      <c r="H105" s="74"/>
      <c r="I105" s="74"/>
      <c r="J105" s="74"/>
      <c r="K105" s="74"/>
      <c r="L105" s="74">
        <f t="shared" si="20"/>
        <v>0</v>
      </c>
      <c r="M105" s="71"/>
      <c r="N105" s="71"/>
      <c r="O105" s="71"/>
      <c r="P105" s="71"/>
      <c r="Q105" s="71"/>
      <c r="R105" s="71">
        <f t="shared" si="21"/>
        <v>0</v>
      </c>
      <c r="S105" s="92"/>
      <c r="T105" s="92"/>
    </row>
    <row r="106" spans="2:20" s="93" customFormat="1" ht="31.5" customHeight="1" hidden="1">
      <c r="B106" s="141">
        <v>120000</v>
      </c>
      <c r="C106" s="53"/>
      <c r="D106" s="52" t="s">
        <v>391</v>
      </c>
      <c r="E106" s="53"/>
      <c r="F106" s="142" t="s">
        <v>267</v>
      </c>
      <c r="G106" s="71">
        <f>G107+G108</f>
        <v>0</v>
      </c>
      <c r="H106" s="71">
        <f aca="true" t="shared" si="22" ref="H106:Q106">H107+H108</f>
        <v>0</v>
      </c>
      <c r="I106" s="71">
        <f t="shared" si="22"/>
        <v>0</v>
      </c>
      <c r="J106" s="71">
        <f t="shared" si="22"/>
        <v>0</v>
      </c>
      <c r="K106" s="71">
        <f t="shared" si="22"/>
        <v>0</v>
      </c>
      <c r="L106" s="71">
        <f t="shared" si="22"/>
        <v>0</v>
      </c>
      <c r="M106" s="71">
        <f t="shared" si="22"/>
        <v>0</v>
      </c>
      <c r="N106" s="71">
        <f t="shared" si="22"/>
        <v>0</v>
      </c>
      <c r="O106" s="71">
        <f t="shared" si="22"/>
        <v>0</v>
      </c>
      <c r="P106" s="71">
        <f t="shared" si="22"/>
        <v>0</v>
      </c>
      <c r="Q106" s="71">
        <f t="shared" si="22"/>
        <v>0</v>
      </c>
      <c r="R106" s="71">
        <f t="shared" si="21"/>
        <v>0</v>
      </c>
      <c r="S106" s="92"/>
      <c r="T106" s="92"/>
    </row>
    <row r="107" spans="2:20" s="93" customFormat="1" ht="25.5" customHeight="1" hidden="1">
      <c r="B107" s="43" t="s">
        <v>236</v>
      </c>
      <c r="C107" s="43" t="s">
        <v>41</v>
      </c>
      <c r="D107" s="43" t="s">
        <v>330</v>
      </c>
      <c r="E107" s="43" t="s">
        <v>42</v>
      </c>
      <c r="F107" s="45" t="s">
        <v>331</v>
      </c>
      <c r="G107" s="74">
        <f>H107+K107</f>
        <v>0</v>
      </c>
      <c r="H107" s="74"/>
      <c r="I107" s="74"/>
      <c r="J107" s="74"/>
      <c r="K107" s="71"/>
      <c r="L107" s="71">
        <f>M107+P107</f>
        <v>0</v>
      </c>
      <c r="M107" s="71"/>
      <c r="N107" s="71"/>
      <c r="O107" s="71"/>
      <c r="P107" s="71"/>
      <c r="Q107" s="71"/>
      <c r="R107" s="71">
        <f t="shared" si="21"/>
        <v>0</v>
      </c>
      <c r="S107" s="92"/>
      <c r="T107" s="92"/>
    </row>
    <row r="108" spans="2:20" s="93" customFormat="1" ht="27.75" customHeight="1" hidden="1">
      <c r="B108" s="43" t="s">
        <v>66</v>
      </c>
      <c r="C108" s="43" t="s">
        <v>43</v>
      </c>
      <c r="D108" s="43" t="s">
        <v>44</v>
      </c>
      <c r="E108" s="43" t="s">
        <v>42</v>
      </c>
      <c r="F108" s="44" t="s">
        <v>45</v>
      </c>
      <c r="G108" s="74">
        <f>H108+K108</f>
        <v>0</v>
      </c>
      <c r="H108" s="74"/>
      <c r="I108" s="71"/>
      <c r="J108" s="71"/>
      <c r="K108" s="71"/>
      <c r="L108" s="71">
        <f>M108+P108</f>
        <v>0</v>
      </c>
      <c r="M108" s="71"/>
      <c r="N108" s="71"/>
      <c r="O108" s="71"/>
      <c r="P108" s="71"/>
      <c r="Q108" s="71"/>
      <c r="R108" s="71">
        <f t="shared" si="21"/>
        <v>0</v>
      </c>
      <c r="S108" s="92"/>
      <c r="T108" s="92"/>
    </row>
    <row r="109" spans="2:20" s="93" customFormat="1" ht="19.5" customHeight="1">
      <c r="B109" s="55" t="s">
        <v>268</v>
      </c>
      <c r="C109" s="43"/>
      <c r="D109" s="55" t="s">
        <v>388</v>
      </c>
      <c r="E109" s="43"/>
      <c r="F109" s="142" t="s">
        <v>269</v>
      </c>
      <c r="G109" s="71">
        <f>G110+G111+G112</f>
        <v>2051400</v>
      </c>
      <c r="H109" s="71">
        <f aca="true" t="shared" si="23" ref="H109:Q109">H110+H111+H112</f>
        <v>2051400</v>
      </c>
      <c r="I109" s="71">
        <f t="shared" si="23"/>
        <v>1446600</v>
      </c>
      <c r="J109" s="71">
        <f t="shared" si="23"/>
        <v>195400</v>
      </c>
      <c r="K109" s="71">
        <f t="shared" si="23"/>
        <v>0</v>
      </c>
      <c r="L109" s="71">
        <f t="shared" si="23"/>
        <v>0</v>
      </c>
      <c r="M109" s="71">
        <f t="shared" si="23"/>
        <v>0</v>
      </c>
      <c r="N109" s="71">
        <f t="shared" si="23"/>
        <v>0</v>
      </c>
      <c r="O109" s="71">
        <f t="shared" si="23"/>
        <v>0</v>
      </c>
      <c r="P109" s="71">
        <f t="shared" si="23"/>
        <v>0</v>
      </c>
      <c r="Q109" s="71">
        <f t="shared" si="23"/>
        <v>0</v>
      </c>
      <c r="R109" s="71">
        <f t="shared" si="21"/>
        <v>2051400</v>
      </c>
      <c r="S109" s="92"/>
      <c r="T109" s="92"/>
    </row>
    <row r="110" spans="2:20" s="93" customFormat="1" ht="34.5" customHeight="1">
      <c r="B110" s="43" t="s">
        <v>234</v>
      </c>
      <c r="C110" s="43" t="s">
        <v>36</v>
      </c>
      <c r="D110" s="43" t="s">
        <v>37</v>
      </c>
      <c r="E110" s="43" t="s">
        <v>38</v>
      </c>
      <c r="F110" s="45" t="s">
        <v>39</v>
      </c>
      <c r="G110" s="74">
        <f aca="true" t="shared" si="24" ref="G110:G116">H110+K110</f>
        <v>5000</v>
      </c>
      <c r="H110" s="74">
        <v>5000</v>
      </c>
      <c r="I110" s="74"/>
      <c r="J110" s="74"/>
      <c r="K110" s="71"/>
      <c r="L110" s="71">
        <f>M110+P110</f>
        <v>0</v>
      </c>
      <c r="M110" s="71"/>
      <c r="N110" s="71"/>
      <c r="O110" s="71"/>
      <c r="P110" s="71"/>
      <c r="Q110" s="71"/>
      <c r="R110" s="71">
        <f t="shared" si="21"/>
        <v>5000</v>
      </c>
      <c r="S110" s="92"/>
      <c r="T110" s="92"/>
    </row>
    <row r="111" spans="2:20" s="93" customFormat="1" ht="33" customHeight="1">
      <c r="B111" s="43" t="s">
        <v>249</v>
      </c>
      <c r="C111" s="43" t="s">
        <v>159</v>
      </c>
      <c r="D111" s="43" t="s">
        <v>278</v>
      </c>
      <c r="E111" s="43" t="s">
        <v>38</v>
      </c>
      <c r="F111" s="45" t="s">
        <v>160</v>
      </c>
      <c r="G111" s="74">
        <f t="shared" si="24"/>
        <v>2026400</v>
      </c>
      <c r="H111" s="74">
        <v>2026400</v>
      </c>
      <c r="I111" s="74">
        <v>1446600</v>
      </c>
      <c r="J111" s="74">
        <v>195400</v>
      </c>
      <c r="K111" s="74"/>
      <c r="L111" s="71">
        <f>M111+P111</f>
        <v>0</v>
      </c>
      <c r="M111" s="74"/>
      <c r="N111" s="74"/>
      <c r="O111" s="74"/>
      <c r="P111" s="74"/>
      <c r="Q111" s="74"/>
      <c r="R111" s="71">
        <f t="shared" si="21"/>
        <v>2026400</v>
      </c>
      <c r="S111" s="92"/>
      <c r="T111" s="92"/>
    </row>
    <row r="112" spans="2:20" s="93" customFormat="1" ht="34.5" customHeight="1">
      <c r="B112" s="43" t="s">
        <v>235</v>
      </c>
      <c r="C112" s="43" t="s">
        <v>159</v>
      </c>
      <c r="D112" s="43" t="s">
        <v>275</v>
      </c>
      <c r="E112" s="43" t="s">
        <v>38</v>
      </c>
      <c r="F112" s="44" t="s">
        <v>276</v>
      </c>
      <c r="G112" s="74">
        <f t="shared" si="24"/>
        <v>20000</v>
      </c>
      <c r="H112" s="74">
        <v>20000</v>
      </c>
      <c r="I112" s="74"/>
      <c r="J112" s="74"/>
      <c r="K112" s="71"/>
      <c r="L112" s="71">
        <f>M112+P112</f>
        <v>0</v>
      </c>
      <c r="M112" s="71"/>
      <c r="N112" s="71"/>
      <c r="O112" s="71"/>
      <c r="P112" s="71"/>
      <c r="Q112" s="71"/>
      <c r="R112" s="71">
        <f t="shared" si="21"/>
        <v>20000</v>
      </c>
      <c r="S112" s="92"/>
      <c r="T112" s="92"/>
    </row>
    <row r="113" spans="1:20" s="69" customFormat="1" ht="40.5" customHeight="1" hidden="1">
      <c r="A113" s="133"/>
      <c r="B113" s="55" t="s">
        <v>270</v>
      </c>
      <c r="C113" s="55"/>
      <c r="D113" s="43"/>
      <c r="E113" s="43"/>
      <c r="F113" s="139" t="s">
        <v>271</v>
      </c>
      <c r="G113" s="74">
        <f t="shared" si="24"/>
        <v>0</v>
      </c>
      <c r="H113" s="71">
        <f aca="true" t="shared" si="25" ref="H113:R113">H114</f>
        <v>0</v>
      </c>
      <c r="I113" s="71">
        <f t="shared" si="25"/>
        <v>0</v>
      </c>
      <c r="J113" s="71">
        <f t="shared" si="25"/>
        <v>0</v>
      </c>
      <c r="K113" s="71">
        <f t="shared" si="25"/>
        <v>0</v>
      </c>
      <c r="L113" s="71">
        <f t="shared" si="25"/>
        <v>0</v>
      </c>
      <c r="M113" s="71">
        <f t="shared" si="25"/>
        <v>0</v>
      </c>
      <c r="N113" s="71">
        <f t="shared" si="25"/>
        <v>0</v>
      </c>
      <c r="O113" s="71">
        <f t="shared" si="25"/>
        <v>0</v>
      </c>
      <c r="P113" s="71">
        <f t="shared" si="25"/>
        <v>0</v>
      </c>
      <c r="Q113" s="71">
        <f t="shared" si="25"/>
        <v>0</v>
      </c>
      <c r="R113" s="71">
        <f t="shared" si="25"/>
        <v>0</v>
      </c>
      <c r="S113" s="72"/>
      <c r="T113" s="72"/>
    </row>
    <row r="114" spans="1:20" s="69" customFormat="1" ht="31.5" hidden="1">
      <c r="A114" s="133"/>
      <c r="B114" s="43" t="s">
        <v>241</v>
      </c>
      <c r="C114" s="43" t="s">
        <v>67</v>
      </c>
      <c r="D114" s="43" t="s">
        <v>68</v>
      </c>
      <c r="E114" s="43" t="s">
        <v>69</v>
      </c>
      <c r="F114" s="45" t="s">
        <v>70</v>
      </c>
      <c r="G114" s="74">
        <f t="shared" si="24"/>
        <v>0</v>
      </c>
      <c r="H114" s="74"/>
      <c r="I114" s="74"/>
      <c r="J114" s="74"/>
      <c r="K114" s="74"/>
      <c r="L114" s="74">
        <f>M114+P114</f>
        <v>0</v>
      </c>
      <c r="M114" s="74"/>
      <c r="N114" s="74"/>
      <c r="O114" s="74"/>
      <c r="P114" s="74"/>
      <c r="Q114" s="74"/>
      <c r="R114" s="71">
        <f>G114+L114</f>
        <v>0</v>
      </c>
      <c r="S114" s="72"/>
      <c r="T114" s="72"/>
    </row>
    <row r="115" spans="1:20" s="69" customFormat="1" ht="15.75">
      <c r="A115" s="133"/>
      <c r="B115" s="43"/>
      <c r="C115" s="43"/>
      <c r="D115" s="55" t="s">
        <v>389</v>
      </c>
      <c r="E115" s="43"/>
      <c r="F115" s="70" t="s">
        <v>390</v>
      </c>
      <c r="G115" s="71">
        <f t="shared" si="24"/>
        <v>30000</v>
      </c>
      <c r="H115" s="71">
        <f>H116</f>
        <v>30000</v>
      </c>
      <c r="I115" s="71">
        <f>J115+M115</f>
        <v>0</v>
      </c>
      <c r="J115" s="71">
        <f>K115+N115</f>
        <v>0</v>
      </c>
      <c r="K115" s="71">
        <f>L115+O115</f>
        <v>0</v>
      </c>
      <c r="L115" s="71">
        <f>M115+P115</f>
        <v>0</v>
      </c>
      <c r="M115" s="71">
        <v>0</v>
      </c>
      <c r="N115" s="71">
        <v>0</v>
      </c>
      <c r="O115" s="71">
        <v>0</v>
      </c>
      <c r="P115" s="71">
        <v>0</v>
      </c>
      <c r="Q115" s="71">
        <v>0</v>
      </c>
      <c r="R115" s="71">
        <f>R116</f>
        <v>30000</v>
      </c>
      <c r="S115" s="72"/>
      <c r="T115" s="72"/>
    </row>
    <row r="116" spans="1:20" s="69" customFormat="1" ht="15.75">
      <c r="A116" s="133"/>
      <c r="B116" s="43"/>
      <c r="C116" s="43"/>
      <c r="D116" s="43" t="s">
        <v>349</v>
      </c>
      <c r="E116" s="43" t="s">
        <v>356</v>
      </c>
      <c r="F116" s="45" t="s">
        <v>350</v>
      </c>
      <c r="G116" s="74">
        <f t="shared" si="24"/>
        <v>30000</v>
      </c>
      <c r="H116" s="74">
        <v>30000</v>
      </c>
      <c r="I116" s="74"/>
      <c r="J116" s="74"/>
      <c r="K116" s="74"/>
      <c r="L116" s="74"/>
      <c r="M116" s="74"/>
      <c r="N116" s="74"/>
      <c r="O116" s="74"/>
      <c r="P116" s="74"/>
      <c r="Q116" s="74"/>
      <c r="R116" s="71">
        <f>K116+G116</f>
        <v>30000</v>
      </c>
      <c r="S116" s="72"/>
      <c r="T116" s="72"/>
    </row>
    <row r="117" spans="1:20" s="69" customFormat="1" ht="34.5" customHeight="1">
      <c r="A117" s="133"/>
      <c r="B117" s="55" t="s">
        <v>272</v>
      </c>
      <c r="C117" s="43"/>
      <c r="D117" s="55" t="s">
        <v>394</v>
      </c>
      <c r="E117" s="43"/>
      <c r="F117" s="142" t="s">
        <v>419</v>
      </c>
      <c r="G117" s="71">
        <f>G118</f>
        <v>100000</v>
      </c>
      <c r="H117" s="71">
        <f aca="true" t="shared" si="26" ref="H117:R117">H118</f>
        <v>100000</v>
      </c>
      <c r="I117" s="71">
        <f t="shared" si="26"/>
        <v>0</v>
      </c>
      <c r="J117" s="71">
        <f t="shared" si="26"/>
        <v>0</v>
      </c>
      <c r="K117" s="71">
        <f t="shared" si="26"/>
        <v>0</v>
      </c>
      <c r="L117" s="71">
        <f t="shared" si="26"/>
        <v>0</v>
      </c>
      <c r="M117" s="71">
        <f t="shared" si="26"/>
        <v>0</v>
      </c>
      <c r="N117" s="71">
        <f t="shared" si="26"/>
        <v>0</v>
      </c>
      <c r="O117" s="71">
        <f t="shared" si="26"/>
        <v>0</v>
      </c>
      <c r="P117" s="71">
        <f t="shared" si="26"/>
        <v>0</v>
      </c>
      <c r="Q117" s="71">
        <f t="shared" si="26"/>
        <v>0</v>
      </c>
      <c r="R117" s="71">
        <f t="shared" si="26"/>
        <v>100000</v>
      </c>
      <c r="S117" s="72"/>
      <c r="T117" s="72"/>
    </row>
    <row r="118" spans="1:20" s="69" customFormat="1" ht="33" customHeight="1">
      <c r="A118" s="133"/>
      <c r="B118" s="43" t="s">
        <v>237</v>
      </c>
      <c r="C118" s="43" t="s">
        <v>46</v>
      </c>
      <c r="D118" s="43" t="s">
        <v>333</v>
      </c>
      <c r="E118" s="43" t="s">
        <v>47</v>
      </c>
      <c r="F118" s="45" t="s">
        <v>357</v>
      </c>
      <c r="G118" s="74">
        <f>H118+K118</f>
        <v>100000</v>
      </c>
      <c r="H118" s="74">
        <v>100000</v>
      </c>
      <c r="I118" s="74"/>
      <c r="J118" s="71"/>
      <c r="K118" s="71"/>
      <c r="L118" s="71">
        <f>M118+P118</f>
        <v>0</v>
      </c>
      <c r="M118" s="71"/>
      <c r="N118" s="71"/>
      <c r="O118" s="71"/>
      <c r="P118" s="71"/>
      <c r="Q118" s="71"/>
      <c r="R118" s="71">
        <f>G118+L118</f>
        <v>100000</v>
      </c>
      <c r="S118" s="72"/>
      <c r="T118" s="72"/>
    </row>
    <row r="119" spans="1:20" s="69" customFormat="1" ht="21.75" customHeight="1">
      <c r="A119" s="133"/>
      <c r="B119" s="141">
        <v>120000</v>
      </c>
      <c r="C119" s="53"/>
      <c r="D119" s="52" t="s">
        <v>391</v>
      </c>
      <c r="E119" s="53"/>
      <c r="F119" s="142" t="s">
        <v>267</v>
      </c>
      <c r="G119" s="71">
        <f>H119+K119</f>
        <v>20000</v>
      </c>
      <c r="H119" s="71">
        <f>H120</f>
        <v>20000</v>
      </c>
      <c r="I119" s="71">
        <f>I120</f>
        <v>0</v>
      </c>
      <c r="J119" s="71">
        <f>J120</f>
        <v>0</v>
      </c>
      <c r="K119" s="71"/>
      <c r="L119" s="71">
        <f>M119+P119</f>
        <v>0</v>
      </c>
      <c r="M119" s="71"/>
      <c r="N119" s="71"/>
      <c r="O119" s="71"/>
      <c r="P119" s="71"/>
      <c r="Q119" s="71"/>
      <c r="R119" s="71">
        <f>L119+G119</f>
        <v>20000</v>
      </c>
      <c r="S119" s="72"/>
      <c r="T119" s="72"/>
    </row>
    <row r="120" spans="1:20" s="69" customFormat="1" ht="21" customHeight="1">
      <c r="A120" s="133"/>
      <c r="B120" s="43" t="s">
        <v>236</v>
      </c>
      <c r="C120" s="43" t="s">
        <v>41</v>
      </c>
      <c r="D120" s="43" t="s">
        <v>330</v>
      </c>
      <c r="E120" s="43" t="s">
        <v>42</v>
      </c>
      <c r="F120" s="45" t="s">
        <v>331</v>
      </c>
      <c r="G120" s="74">
        <f>H120+K120</f>
        <v>20000</v>
      </c>
      <c r="H120" s="74">
        <v>20000</v>
      </c>
      <c r="I120" s="74"/>
      <c r="J120" s="71"/>
      <c r="K120" s="71"/>
      <c r="L120" s="71"/>
      <c r="M120" s="71"/>
      <c r="N120" s="71"/>
      <c r="O120" s="71"/>
      <c r="P120" s="71"/>
      <c r="Q120" s="71"/>
      <c r="R120" s="71">
        <f>L120+G120</f>
        <v>20000</v>
      </c>
      <c r="S120" s="72"/>
      <c r="T120" s="72"/>
    </row>
    <row r="121" spans="1:20" s="69" customFormat="1" ht="37.5" customHeight="1">
      <c r="A121" s="133"/>
      <c r="B121" s="55" t="s">
        <v>273</v>
      </c>
      <c r="C121" s="43"/>
      <c r="D121" s="55" t="s">
        <v>392</v>
      </c>
      <c r="E121" s="43"/>
      <c r="F121" s="142" t="s">
        <v>393</v>
      </c>
      <c r="G121" s="71">
        <f>G122+G124+G125</f>
        <v>4215000</v>
      </c>
      <c r="H121" s="71">
        <f aca="true" t="shared" si="27" ref="H121:R121">H122+H124+H125</f>
        <v>4215000</v>
      </c>
      <c r="I121" s="71">
        <f t="shared" si="27"/>
        <v>0</v>
      </c>
      <c r="J121" s="71">
        <f t="shared" si="27"/>
        <v>0</v>
      </c>
      <c r="K121" s="71">
        <f t="shared" si="27"/>
        <v>0</v>
      </c>
      <c r="L121" s="71">
        <f t="shared" si="27"/>
        <v>0</v>
      </c>
      <c r="M121" s="71">
        <f t="shared" si="27"/>
        <v>0</v>
      </c>
      <c r="N121" s="71">
        <f t="shared" si="27"/>
        <v>0</v>
      </c>
      <c r="O121" s="71">
        <f t="shared" si="27"/>
        <v>0</v>
      </c>
      <c r="P121" s="71">
        <f t="shared" si="27"/>
        <v>0</v>
      </c>
      <c r="Q121" s="71">
        <f t="shared" si="27"/>
        <v>0</v>
      </c>
      <c r="R121" s="71">
        <f t="shared" si="27"/>
        <v>4215000</v>
      </c>
      <c r="S121" s="72"/>
      <c r="T121" s="72"/>
    </row>
    <row r="122" spans="1:20" s="69" customFormat="1" ht="33.75" customHeight="1" hidden="1">
      <c r="A122" s="133"/>
      <c r="B122" s="43" t="s">
        <v>239</v>
      </c>
      <c r="C122" s="43" t="s">
        <v>210</v>
      </c>
      <c r="D122" s="43" t="s">
        <v>211</v>
      </c>
      <c r="E122" s="43" t="s">
        <v>50</v>
      </c>
      <c r="F122" s="45" t="s">
        <v>212</v>
      </c>
      <c r="G122" s="74"/>
      <c r="H122" s="74"/>
      <c r="I122" s="74"/>
      <c r="J122" s="74"/>
      <c r="K122" s="74"/>
      <c r="L122" s="74">
        <f>M122+P122</f>
        <v>0</v>
      </c>
      <c r="M122" s="74"/>
      <c r="N122" s="74"/>
      <c r="O122" s="74"/>
      <c r="P122" s="74"/>
      <c r="Q122" s="74"/>
      <c r="R122" s="71">
        <f>G122+L122</f>
        <v>0</v>
      </c>
      <c r="S122" s="72"/>
      <c r="T122" s="72"/>
    </row>
    <row r="123" spans="1:20" s="69" customFormat="1" ht="36.75" customHeight="1" hidden="1">
      <c r="A123" s="133"/>
      <c r="B123" s="76" t="s">
        <v>40</v>
      </c>
      <c r="C123" s="76" t="s">
        <v>118</v>
      </c>
      <c r="D123" s="76" t="s">
        <v>49</v>
      </c>
      <c r="E123" s="76" t="s">
        <v>50</v>
      </c>
      <c r="F123" s="45" t="s">
        <v>51</v>
      </c>
      <c r="G123" s="77"/>
      <c r="H123" s="77"/>
      <c r="I123" s="77"/>
      <c r="J123" s="77"/>
      <c r="K123" s="77"/>
      <c r="L123" s="74">
        <f>M123+P123</f>
        <v>0</v>
      </c>
      <c r="M123" s="77"/>
      <c r="N123" s="77"/>
      <c r="O123" s="77"/>
      <c r="P123" s="77"/>
      <c r="Q123" s="77"/>
      <c r="R123" s="71">
        <f>G123+L123</f>
        <v>0</v>
      </c>
      <c r="S123" s="72"/>
      <c r="T123" s="72"/>
    </row>
    <row r="124" spans="1:20" s="69" customFormat="1" ht="17.25" customHeight="1" hidden="1">
      <c r="A124" s="133"/>
      <c r="B124" s="43" t="s">
        <v>40</v>
      </c>
      <c r="C124" s="43" t="s">
        <v>48</v>
      </c>
      <c r="D124" s="43" t="s">
        <v>49</v>
      </c>
      <c r="E124" s="43" t="s">
        <v>50</v>
      </c>
      <c r="F124" s="45" t="s">
        <v>51</v>
      </c>
      <c r="G124" s="74">
        <f>H124+K124</f>
        <v>0</v>
      </c>
      <c r="H124" s="74"/>
      <c r="I124" s="74"/>
      <c r="J124" s="74"/>
      <c r="K124" s="71"/>
      <c r="L124" s="74">
        <f>M124+P124</f>
        <v>0</v>
      </c>
      <c r="M124" s="71"/>
      <c r="N124" s="71"/>
      <c r="O124" s="71"/>
      <c r="P124" s="71"/>
      <c r="Q124" s="71"/>
      <c r="R124" s="71">
        <f>G124+L124</f>
        <v>0</v>
      </c>
      <c r="S124" s="72"/>
      <c r="T124" s="72"/>
    </row>
    <row r="125" spans="1:20" s="69" customFormat="1" ht="21.75" customHeight="1">
      <c r="A125" s="133"/>
      <c r="B125" s="43" t="s">
        <v>153</v>
      </c>
      <c r="C125" s="43" t="s">
        <v>213</v>
      </c>
      <c r="D125" s="43" t="s">
        <v>344</v>
      </c>
      <c r="E125" s="43" t="s">
        <v>214</v>
      </c>
      <c r="F125" s="45" t="s">
        <v>345</v>
      </c>
      <c r="G125" s="74">
        <f>H125+K125</f>
        <v>4215000</v>
      </c>
      <c r="H125" s="74">
        <v>4215000</v>
      </c>
      <c r="I125" s="74"/>
      <c r="J125" s="74"/>
      <c r="K125" s="74"/>
      <c r="L125" s="74">
        <f>M125+P125</f>
        <v>0</v>
      </c>
      <c r="M125" s="74"/>
      <c r="N125" s="74"/>
      <c r="O125" s="74"/>
      <c r="P125" s="74"/>
      <c r="Q125" s="74"/>
      <c r="R125" s="71">
        <f>G125+L125</f>
        <v>4215000</v>
      </c>
      <c r="S125" s="72"/>
      <c r="T125" s="72"/>
    </row>
    <row r="126" spans="1:20" s="69" customFormat="1" ht="21.75" customHeight="1">
      <c r="A126" s="133" t="s">
        <v>215</v>
      </c>
      <c r="B126" s="43"/>
      <c r="C126" s="55"/>
      <c r="D126" s="43"/>
      <c r="E126" s="43"/>
      <c r="F126" s="96" t="s">
        <v>7</v>
      </c>
      <c r="G126" s="71">
        <f>G11+G16+G29+G45+G99+G106+G109+G113+G117+G121+G115+G119</f>
        <v>580777300</v>
      </c>
      <c r="H126" s="71">
        <f>H11+H16+H29+H45+H99+H106+H109+H113+H117+H121+H115+H119</f>
        <v>580777300</v>
      </c>
      <c r="I126" s="71">
        <f>I11+I16+I29+I45+I99+I106+I109+I113+I117+I121+I115</f>
        <v>173008200</v>
      </c>
      <c r="J126" s="71">
        <f>J11+J16+J29+J45+J99+J106+J109+J113+J117+J121+J115</f>
        <v>21525000</v>
      </c>
      <c r="K126" s="71">
        <f aca="true" t="shared" si="28" ref="K126:Q126">K11+K16+K29+K45+K99+K106+K109+K113+K117+K121</f>
        <v>0</v>
      </c>
      <c r="L126" s="71">
        <f t="shared" si="28"/>
        <v>5621540</v>
      </c>
      <c r="M126" s="71">
        <f t="shared" si="28"/>
        <v>5621540</v>
      </c>
      <c r="N126" s="71">
        <f t="shared" si="28"/>
        <v>477100</v>
      </c>
      <c r="O126" s="71">
        <f t="shared" si="28"/>
        <v>21500</v>
      </c>
      <c r="P126" s="71">
        <f t="shared" si="28"/>
        <v>0</v>
      </c>
      <c r="Q126" s="71">
        <f t="shared" si="28"/>
        <v>0</v>
      </c>
      <c r="R126" s="71">
        <f>G126+L126</f>
        <v>586398840</v>
      </c>
      <c r="S126" s="72"/>
      <c r="T126" s="72"/>
    </row>
    <row r="127" spans="1:23" s="42" customFormat="1" ht="28.5" customHeight="1">
      <c r="A127" s="97"/>
      <c r="B127" s="97"/>
      <c r="C127" s="98"/>
      <c r="D127" s="98"/>
      <c r="E127" s="98"/>
      <c r="F127" s="99"/>
      <c r="G127" s="100"/>
      <c r="H127" s="101"/>
      <c r="I127" s="101"/>
      <c r="J127" s="101"/>
      <c r="K127" s="101"/>
      <c r="L127" s="101"/>
      <c r="M127" s="101"/>
      <c r="N127" s="101"/>
      <c r="O127" s="102"/>
      <c r="P127" s="101"/>
      <c r="Q127" s="101"/>
      <c r="R127" s="101"/>
      <c r="S127" s="103"/>
      <c r="T127" s="104"/>
      <c r="U127" s="105"/>
      <c r="V127" s="105"/>
      <c r="W127" s="105"/>
    </row>
    <row r="128" spans="1:23" s="42" customFormat="1" ht="60.75" customHeight="1">
      <c r="A128" s="97"/>
      <c r="B128" s="97"/>
      <c r="C128" s="97"/>
      <c r="D128" s="97"/>
      <c r="E128" s="674" t="s">
        <v>423</v>
      </c>
      <c r="F128" s="675"/>
      <c r="G128" s="675"/>
      <c r="H128" s="675"/>
      <c r="I128" s="675"/>
      <c r="J128" s="675"/>
      <c r="K128" s="675"/>
      <c r="L128" s="675"/>
      <c r="M128" s="675"/>
      <c r="N128" s="675"/>
      <c r="O128" s="675"/>
      <c r="P128" s="675"/>
      <c r="Q128" s="675"/>
      <c r="R128" s="675"/>
      <c r="S128" s="106"/>
      <c r="T128" s="104"/>
      <c r="U128" s="105"/>
      <c r="V128" s="105"/>
      <c r="W128" s="105"/>
    </row>
    <row r="129" spans="3:30" s="107" customFormat="1" ht="18.75">
      <c r="C129" s="98"/>
      <c r="D129" s="676" t="s">
        <v>424</v>
      </c>
      <c r="E129" s="675"/>
      <c r="F129" s="675"/>
      <c r="G129" s="675"/>
      <c r="H129" s="675"/>
      <c r="I129" s="675"/>
      <c r="J129" s="675"/>
      <c r="K129" s="675"/>
      <c r="L129" s="675"/>
      <c r="M129" s="675"/>
      <c r="N129" s="675"/>
      <c r="O129" s="675"/>
      <c r="P129" s="675"/>
      <c r="Q129" s="675"/>
      <c r="R129" s="675"/>
      <c r="S129" s="116"/>
      <c r="T129" s="116"/>
      <c r="U129" s="117"/>
      <c r="V129" s="118"/>
      <c r="W129" s="118"/>
      <c r="X129" s="117"/>
      <c r="Y129" s="117"/>
      <c r="Z129" s="119"/>
      <c r="AA129" s="119"/>
      <c r="AB129" s="119"/>
      <c r="AC129" s="119"/>
      <c r="AD129" s="119"/>
    </row>
    <row r="130" spans="3:30" s="107" customFormat="1" ht="31.5" customHeight="1">
      <c r="C130" s="97"/>
      <c r="D130" s="97"/>
      <c r="E130" s="97"/>
      <c r="F130" s="120"/>
      <c r="G130" s="109"/>
      <c r="H130" s="109"/>
      <c r="I130" s="110"/>
      <c r="J130" s="110"/>
      <c r="K130" s="113"/>
      <c r="L130" s="111"/>
      <c r="M130" s="111"/>
      <c r="N130" s="112"/>
      <c r="O130" s="121"/>
      <c r="P130" s="114"/>
      <c r="R130" s="115"/>
      <c r="S130" s="116"/>
      <c r="T130" s="116"/>
      <c r="U130" s="117"/>
      <c r="V130" s="118"/>
      <c r="W130" s="118"/>
      <c r="X130" s="117"/>
      <c r="Y130" s="117"/>
      <c r="Z130" s="119"/>
      <c r="AA130" s="119"/>
      <c r="AB130" s="119"/>
      <c r="AC130" s="119"/>
      <c r="AD130" s="119"/>
    </row>
    <row r="131" spans="3:25" s="107" customFormat="1" ht="36.75" customHeight="1">
      <c r="C131" s="97"/>
      <c r="D131" s="97"/>
      <c r="E131" s="97"/>
      <c r="F131" s="122"/>
      <c r="G131" s="112"/>
      <c r="H131" s="112"/>
      <c r="I131" s="123"/>
      <c r="J131" s="123"/>
      <c r="K131" s="112"/>
      <c r="L131" s="112"/>
      <c r="M131" s="112"/>
      <c r="N131" s="112"/>
      <c r="O131" s="112"/>
      <c r="P131" s="114"/>
      <c r="R131" s="124"/>
      <c r="S131" s="125"/>
      <c r="T131" s="125"/>
      <c r="U131" s="126"/>
      <c r="V131" s="127"/>
      <c r="W131" s="127"/>
      <c r="X131" s="126"/>
      <c r="Y131" s="126"/>
    </row>
    <row r="132" spans="3:25" s="107" customFormat="1" ht="18.75">
      <c r="C132" s="128"/>
      <c r="D132" s="128"/>
      <c r="E132" s="128"/>
      <c r="F132" s="129"/>
      <c r="G132" s="112"/>
      <c r="H132" s="112"/>
      <c r="I132" s="123"/>
      <c r="J132" s="123"/>
      <c r="K132" s="112"/>
      <c r="L132" s="112"/>
      <c r="M132" s="112"/>
      <c r="N132" s="112"/>
      <c r="O132" s="112"/>
      <c r="P132" s="114"/>
      <c r="R132" s="124"/>
      <c r="S132" s="125"/>
      <c r="T132" s="125"/>
      <c r="U132" s="126"/>
      <c r="V132" s="127"/>
      <c r="W132" s="127"/>
      <c r="X132" s="126"/>
      <c r="Y132" s="126"/>
    </row>
    <row r="133" spans="3:6" ht="18.75">
      <c r="C133" s="114"/>
      <c r="D133" s="114"/>
      <c r="E133" s="114"/>
      <c r="F133" s="107"/>
    </row>
    <row r="134" spans="3:6" ht="18.75">
      <c r="C134" s="114"/>
      <c r="D134" s="114"/>
      <c r="E134" s="114"/>
      <c r="F134" s="107"/>
    </row>
    <row r="135" spans="3:6" ht="18.75">
      <c r="C135" s="114"/>
      <c r="D135" s="114"/>
      <c r="E135" s="114"/>
      <c r="F135" s="107"/>
    </row>
    <row r="136" spans="3:6" ht="18.75">
      <c r="C136" s="114"/>
      <c r="D136" s="114"/>
      <c r="E136" s="114"/>
      <c r="F136" s="107"/>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74" customWidth="1"/>
    <col min="32" max="32" width="17.83203125" style="174" customWidth="1"/>
    <col min="33" max="36" width="9.33203125" style="174" customWidth="1"/>
  </cols>
  <sheetData>
    <row r="1" spans="7:30" ht="63" customHeight="1">
      <c r="G1" s="709" t="s">
        <v>533</v>
      </c>
      <c r="H1" s="710"/>
      <c r="I1" s="710"/>
      <c r="J1" s="710"/>
      <c r="K1" s="710"/>
      <c r="L1" s="710"/>
      <c r="M1" s="710"/>
      <c r="N1" s="710"/>
      <c r="O1" s="710"/>
      <c r="P1" s="710"/>
      <c r="Q1" s="710"/>
      <c r="R1" s="710"/>
      <c r="S1" s="710"/>
      <c r="T1" s="710"/>
      <c r="U1" s="710"/>
      <c r="V1" s="710"/>
      <c r="W1" s="710"/>
      <c r="X1" s="710"/>
      <c r="Y1" s="710"/>
      <c r="Z1" s="710"/>
      <c r="AA1" s="710"/>
      <c r="AB1" s="710"/>
      <c r="AC1" s="710"/>
      <c r="AD1" s="710"/>
    </row>
    <row r="2" spans="1:34" ht="13.5" customHeight="1">
      <c r="A2" s="247"/>
      <c r="B2" s="247"/>
      <c r="C2" s="247"/>
      <c r="D2" s="247"/>
      <c r="E2" s="247"/>
      <c r="F2" s="247"/>
      <c r="G2" s="247"/>
      <c r="H2" s="711"/>
      <c r="I2" s="711"/>
      <c r="J2" s="711"/>
      <c r="K2" s="711"/>
      <c r="L2" s="711"/>
      <c r="M2" s="711"/>
      <c r="N2" s="711"/>
      <c r="O2" s="711"/>
      <c r="P2" s="711"/>
      <c r="Q2" s="711"/>
      <c r="R2" s="711"/>
      <c r="S2" s="711"/>
      <c r="T2" s="711"/>
      <c r="U2" s="711"/>
      <c r="V2" s="711"/>
      <c r="W2" s="711"/>
      <c r="X2" s="711"/>
      <c r="Y2" s="711"/>
      <c r="Z2" s="711"/>
      <c r="AA2" s="711"/>
      <c r="AB2" s="711"/>
      <c r="AC2" s="711"/>
      <c r="AD2" s="242"/>
      <c r="AE2" s="242"/>
      <c r="AF2" s="242"/>
      <c r="AG2" s="242"/>
      <c r="AH2" s="242"/>
    </row>
    <row r="3" spans="1:34" ht="45.75" customHeight="1">
      <c r="A3" s="700" t="s">
        <v>532</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292"/>
      <c r="AH3" s="292"/>
    </row>
    <row r="4" spans="1:34" ht="9" customHeight="1">
      <c r="A4" s="718"/>
      <c r="B4" s="718"/>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c r="AD4" s="718"/>
      <c r="AE4" s="718"/>
      <c r="AF4" s="718"/>
      <c r="AG4" s="291"/>
      <c r="AH4" s="291"/>
    </row>
    <row r="5" spans="1:34" ht="18.75" thickBot="1">
      <c r="A5" s="246"/>
      <c r="B5" s="246"/>
      <c r="C5" s="246"/>
      <c r="D5" s="246"/>
      <c r="E5" s="246"/>
      <c r="F5" s="246"/>
      <c r="G5" s="246"/>
      <c r="H5" s="246"/>
      <c r="I5" s="246"/>
      <c r="J5" s="246"/>
      <c r="K5" s="246"/>
      <c r="L5" s="246" t="s">
        <v>12</v>
      </c>
      <c r="M5" s="246"/>
      <c r="N5" s="246"/>
      <c r="O5" s="246"/>
      <c r="P5" s="246"/>
      <c r="Q5" s="246"/>
      <c r="R5" s="246"/>
      <c r="S5" s="246"/>
      <c r="T5" s="246"/>
      <c r="U5" s="246"/>
      <c r="V5" s="246"/>
      <c r="W5" s="246"/>
      <c r="X5" s="246"/>
      <c r="Y5" s="246"/>
      <c r="Z5" s="246"/>
      <c r="AA5" s="246"/>
      <c r="AB5" s="246" t="s">
        <v>12</v>
      </c>
      <c r="AC5" s="245"/>
      <c r="AD5" s="245"/>
      <c r="AE5" s="245"/>
      <c r="AF5" s="245"/>
      <c r="AG5" s="245"/>
      <c r="AH5" s="242"/>
    </row>
    <row r="6" spans="1:34" ht="19.5" hidden="1" thickBot="1">
      <c r="A6" s="682" t="s">
        <v>531</v>
      </c>
      <c r="B6" s="323"/>
      <c r="C6" s="290"/>
      <c r="D6" s="290"/>
      <c r="E6" s="290"/>
      <c r="F6" s="702"/>
      <c r="G6" s="703"/>
      <c r="H6" s="704"/>
      <c r="I6" s="704"/>
      <c r="J6" s="704"/>
      <c r="K6" s="704"/>
      <c r="L6" s="704"/>
      <c r="M6" s="704"/>
      <c r="N6" s="704"/>
      <c r="O6" s="704"/>
      <c r="P6" s="704"/>
      <c r="Q6" s="704"/>
      <c r="R6" s="704"/>
      <c r="S6" s="704"/>
      <c r="T6" s="704"/>
      <c r="U6" s="704"/>
      <c r="V6" s="704"/>
      <c r="W6" s="704"/>
      <c r="X6" s="704"/>
      <c r="Y6" s="704"/>
      <c r="Z6" s="704"/>
      <c r="AA6" s="704"/>
      <c r="AB6" s="705"/>
      <c r="AC6" s="285"/>
      <c r="AD6" s="285"/>
      <c r="AE6" s="285"/>
      <c r="AF6" s="285"/>
      <c r="AG6" s="245"/>
      <c r="AH6" s="242"/>
    </row>
    <row r="7" spans="1:34" ht="40.5" customHeight="1" thickBot="1">
      <c r="A7" s="683"/>
      <c r="B7" s="324"/>
      <c r="C7" s="289"/>
      <c r="D7" s="289"/>
      <c r="E7" s="289"/>
      <c r="F7" s="288"/>
      <c r="G7" s="294" t="s">
        <v>529</v>
      </c>
      <c r="H7" s="690" t="s">
        <v>535</v>
      </c>
      <c r="I7" s="691"/>
      <c r="J7" s="690" t="s">
        <v>530</v>
      </c>
      <c r="K7" s="693"/>
      <c r="L7" s="693"/>
      <c r="M7" s="693"/>
      <c r="N7" s="693"/>
      <c r="O7" s="693"/>
      <c r="P7" s="693"/>
      <c r="Q7" s="693"/>
      <c r="R7" s="693"/>
      <c r="S7" s="693"/>
      <c r="T7" s="693"/>
      <c r="U7" s="693"/>
      <c r="V7" s="693"/>
      <c r="W7" s="693"/>
      <c r="X7" s="693"/>
      <c r="Y7" s="693"/>
      <c r="Z7" s="693"/>
      <c r="AA7" s="693"/>
      <c r="AB7" s="689"/>
      <c r="AC7" s="285"/>
      <c r="AD7" s="285"/>
      <c r="AE7" s="285"/>
      <c r="AF7" s="285"/>
      <c r="AG7" s="245"/>
      <c r="AH7" s="242"/>
    </row>
    <row r="8" spans="1:34" ht="20.25" customHeight="1" thickBot="1">
      <c r="A8" s="684"/>
      <c r="B8" s="325"/>
      <c r="C8" s="251"/>
      <c r="D8" s="251"/>
      <c r="E8" s="251"/>
      <c r="F8" s="287" t="s">
        <v>5</v>
      </c>
      <c r="G8" s="286"/>
      <c r="H8" s="688" t="s">
        <v>536</v>
      </c>
      <c r="I8" s="689"/>
      <c r="J8" s="712" t="s">
        <v>540</v>
      </c>
      <c r="K8" s="693"/>
      <c r="L8" s="693"/>
      <c r="M8" s="693"/>
      <c r="N8" s="693"/>
      <c r="O8" s="693"/>
      <c r="P8" s="693"/>
      <c r="Q8" s="693"/>
      <c r="R8" s="693"/>
      <c r="S8" s="693"/>
      <c r="T8" s="693"/>
      <c r="U8" s="693"/>
      <c r="V8" s="693"/>
      <c r="W8" s="693"/>
      <c r="X8" s="693"/>
      <c r="Y8" s="693"/>
      <c r="Z8" s="693"/>
      <c r="AA8" s="689"/>
      <c r="AB8" s="713" t="s">
        <v>105</v>
      </c>
      <c r="AC8" s="285"/>
      <c r="AD8" s="285"/>
      <c r="AE8" s="285"/>
      <c r="AF8" s="285"/>
      <c r="AG8" s="245"/>
      <c r="AH8" s="242"/>
    </row>
    <row r="9" spans="1:34" ht="29.25" customHeight="1" thickBot="1">
      <c r="A9" s="684"/>
      <c r="B9" s="326" t="s">
        <v>528</v>
      </c>
      <c r="C9" s="284"/>
      <c r="D9" s="284"/>
      <c r="E9" s="284"/>
      <c r="F9" s="686"/>
      <c r="G9" s="716"/>
      <c r="H9" s="696" t="s">
        <v>537</v>
      </c>
      <c r="I9" s="698"/>
      <c r="J9" s="296" t="s">
        <v>541</v>
      </c>
      <c r="K9" s="696" t="s">
        <v>543</v>
      </c>
      <c r="L9" s="697"/>
      <c r="M9" s="697"/>
      <c r="N9" s="697"/>
      <c r="O9" s="697"/>
      <c r="P9" s="697"/>
      <c r="Q9" s="697"/>
      <c r="R9" s="697"/>
      <c r="S9" s="697"/>
      <c r="T9" s="697"/>
      <c r="U9" s="697"/>
      <c r="V9" s="697"/>
      <c r="W9" s="697"/>
      <c r="X9" s="697"/>
      <c r="Y9" s="697"/>
      <c r="Z9" s="697"/>
      <c r="AA9" s="698"/>
      <c r="AB9" s="714"/>
      <c r="AC9" s="283"/>
      <c r="AD9" s="283"/>
      <c r="AE9" s="283"/>
      <c r="AF9" s="692"/>
      <c r="AG9" s="245"/>
      <c r="AH9" s="242"/>
    </row>
    <row r="10" spans="1:167" ht="99.75" customHeight="1" thickBot="1">
      <c r="A10" s="684"/>
      <c r="B10" s="327"/>
      <c r="C10" s="282"/>
      <c r="D10" s="282"/>
      <c r="E10" s="282"/>
      <c r="F10" s="687"/>
      <c r="G10" s="717"/>
      <c r="H10" s="295" t="s">
        <v>538</v>
      </c>
      <c r="I10" s="694" t="s">
        <v>105</v>
      </c>
      <c r="J10" s="293" t="s">
        <v>442</v>
      </c>
      <c r="K10" s="322" t="s">
        <v>544</v>
      </c>
      <c r="L10" s="699" t="s">
        <v>527</v>
      </c>
      <c r="M10" s="697"/>
      <c r="N10" s="697"/>
      <c r="O10" s="697"/>
      <c r="P10" s="697"/>
      <c r="Q10" s="697"/>
      <c r="R10" s="698"/>
      <c r="S10" s="298" t="s">
        <v>526</v>
      </c>
      <c r="T10" s="299" t="s">
        <v>508</v>
      </c>
      <c r="U10" s="706" t="s">
        <v>345</v>
      </c>
      <c r="V10" s="707"/>
      <c r="W10" s="707"/>
      <c r="X10" s="707"/>
      <c r="Y10" s="707"/>
      <c r="Z10" s="707"/>
      <c r="AA10" s="708"/>
      <c r="AB10" s="714"/>
      <c r="AC10" s="263"/>
      <c r="AD10" s="263"/>
      <c r="AE10" s="263"/>
      <c r="AF10" s="692"/>
      <c r="AG10" s="245"/>
      <c r="AH10" s="242"/>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row>
    <row r="11" spans="1:167" ht="67.5" customHeight="1" thickBot="1">
      <c r="A11" s="685"/>
      <c r="B11" s="328"/>
      <c r="C11" s="279"/>
      <c r="D11" s="279"/>
      <c r="E11" s="279"/>
      <c r="F11" s="278"/>
      <c r="G11" s="277"/>
      <c r="H11" s="297" t="s">
        <v>539</v>
      </c>
      <c r="I11" s="695"/>
      <c r="J11" s="321" t="s">
        <v>542</v>
      </c>
      <c r="K11" s="318" t="s">
        <v>545</v>
      </c>
      <c r="L11" s="319" t="s">
        <v>525</v>
      </c>
      <c r="M11" s="320" t="s">
        <v>547</v>
      </c>
      <c r="N11" s="320" t="s">
        <v>548</v>
      </c>
      <c r="O11" s="320" t="s">
        <v>549</v>
      </c>
      <c r="P11" s="320" t="s">
        <v>550</v>
      </c>
      <c r="Q11" s="320" t="s">
        <v>551</v>
      </c>
      <c r="R11" s="320" t="s">
        <v>552</v>
      </c>
      <c r="S11" s="319" t="s">
        <v>524</v>
      </c>
      <c r="T11" s="319" t="s">
        <v>523</v>
      </c>
      <c r="U11" s="319" t="s">
        <v>553</v>
      </c>
      <c r="V11" s="319" t="s">
        <v>554</v>
      </c>
      <c r="W11" s="319" t="s">
        <v>555</v>
      </c>
      <c r="X11" s="319" t="s">
        <v>556</v>
      </c>
      <c r="Y11" s="319" t="s">
        <v>557</v>
      </c>
      <c r="Z11" s="319" t="s">
        <v>558</v>
      </c>
      <c r="AA11" s="319" t="s">
        <v>559</v>
      </c>
      <c r="AB11" s="715"/>
      <c r="AC11" s="263"/>
      <c r="AD11" s="263"/>
      <c r="AE11" s="263"/>
      <c r="AF11" s="692"/>
      <c r="AG11" s="245"/>
      <c r="AH11" s="242"/>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row>
    <row r="12" spans="1:167" s="202" customFormat="1" ht="15" customHeight="1" thickBot="1">
      <c r="A12" s="276"/>
      <c r="B12" s="274"/>
      <c r="C12" s="275"/>
      <c r="D12" s="274"/>
      <c r="E12" s="274"/>
      <c r="F12" s="273" t="s">
        <v>522</v>
      </c>
      <c r="G12" s="273" t="s">
        <v>521</v>
      </c>
      <c r="H12" s="273" t="s">
        <v>521</v>
      </c>
      <c r="I12" s="273"/>
      <c r="J12" s="273" t="s">
        <v>520</v>
      </c>
      <c r="K12" s="273" t="s">
        <v>546</v>
      </c>
      <c r="L12" s="273" t="s">
        <v>519</v>
      </c>
      <c r="M12" s="273" t="s">
        <v>519</v>
      </c>
      <c r="N12" s="273" t="s">
        <v>519</v>
      </c>
      <c r="O12" s="273" t="s">
        <v>519</v>
      </c>
      <c r="P12" s="273" t="s">
        <v>519</v>
      </c>
      <c r="Q12" s="273" t="s">
        <v>519</v>
      </c>
      <c r="R12" s="273" t="s">
        <v>519</v>
      </c>
      <c r="S12" s="273" t="s">
        <v>518</v>
      </c>
      <c r="T12" s="273" t="s">
        <v>517</v>
      </c>
      <c r="U12" s="273" t="s">
        <v>521</v>
      </c>
      <c r="V12" s="273" t="s">
        <v>521</v>
      </c>
      <c r="W12" s="273" t="s">
        <v>521</v>
      </c>
      <c r="X12" s="273" t="s">
        <v>521</v>
      </c>
      <c r="Y12" s="273" t="s">
        <v>521</v>
      </c>
      <c r="Z12" s="273" t="s">
        <v>521</v>
      </c>
      <c r="AA12" s="273" t="s">
        <v>521</v>
      </c>
      <c r="AB12" s="272"/>
      <c r="AC12" s="263"/>
      <c r="AD12" s="263"/>
      <c r="AE12" s="263"/>
      <c r="AF12" s="263"/>
      <c r="AG12" s="245"/>
      <c r="AH12" s="242"/>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row>
    <row r="13" spans="1:34" ht="19.5" customHeight="1">
      <c r="A13" s="271" t="s">
        <v>516</v>
      </c>
      <c r="B13" s="268"/>
      <c r="C13" s="270"/>
      <c r="D13" s="268"/>
      <c r="E13" s="268"/>
      <c r="F13" s="268"/>
      <c r="G13" s="269"/>
      <c r="H13" s="268"/>
      <c r="I13" s="268"/>
      <c r="J13" s="268"/>
      <c r="K13" s="268"/>
      <c r="L13" s="268">
        <v>200000</v>
      </c>
      <c r="M13" s="268"/>
      <c r="N13" s="268"/>
      <c r="O13" s="268"/>
      <c r="P13" s="268"/>
      <c r="Q13" s="268"/>
      <c r="R13" s="268"/>
      <c r="S13" s="268"/>
      <c r="T13" s="268"/>
      <c r="U13" s="268"/>
      <c r="V13" s="268"/>
      <c r="W13" s="268"/>
      <c r="X13" s="268"/>
      <c r="Y13" s="268"/>
      <c r="Z13" s="268"/>
      <c r="AA13" s="268"/>
      <c r="AB13" s="267">
        <f aca="true" t="shared" si="0" ref="AB13:AB30">H13+J13+K13+L13+M13+N13+O13+P13+Q13+R13+S13+T13+U13+V13+W13+X13+Y13+Z13+AA13</f>
        <v>200000</v>
      </c>
      <c r="AC13" s="263"/>
      <c r="AD13" s="263"/>
      <c r="AE13" s="263"/>
      <c r="AF13" s="263"/>
      <c r="AG13" s="245"/>
      <c r="AH13" s="242"/>
    </row>
    <row r="14" spans="1:34" ht="19.5" customHeight="1">
      <c r="A14" s="271" t="s">
        <v>560</v>
      </c>
      <c r="B14" s="268"/>
      <c r="C14" s="270"/>
      <c r="D14" s="268"/>
      <c r="E14" s="268"/>
      <c r="F14" s="268"/>
      <c r="G14" s="269"/>
      <c r="H14" s="268"/>
      <c r="I14" s="268"/>
      <c r="J14" s="268"/>
      <c r="K14" s="268"/>
      <c r="L14" s="268"/>
      <c r="M14" s="268"/>
      <c r="N14" s="268"/>
      <c r="O14" s="268"/>
      <c r="P14" s="268"/>
      <c r="Q14" s="268"/>
      <c r="R14" s="268"/>
      <c r="S14" s="268"/>
      <c r="T14" s="268"/>
      <c r="U14" s="268"/>
      <c r="V14" s="268"/>
      <c r="W14" s="268">
        <v>89000</v>
      </c>
      <c r="X14" s="268"/>
      <c r="Y14" s="268"/>
      <c r="Z14" s="268"/>
      <c r="AA14" s="268"/>
      <c r="AB14" s="267">
        <f t="shared" si="0"/>
        <v>89000</v>
      </c>
      <c r="AC14" s="263"/>
      <c r="AD14" s="263"/>
      <c r="AE14" s="263"/>
      <c r="AF14" s="263"/>
      <c r="AG14" s="245"/>
      <c r="AH14" s="242"/>
    </row>
    <row r="15" spans="1:34" ht="19.5" customHeight="1">
      <c r="A15" s="271" t="s">
        <v>561</v>
      </c>
      <c r="B15" s="268"/>
      <c r="C15" s="270"/>
      <c r="D15" s="268"/>
      <c r="E15" s="268"/>
      <c r="F15" s="268"/>
      <c r="G15" s="269"/>
      <c r="H15" s="268"/>
      <c r="I15" s="268"/>
      <c r="J15" s="268"/>
      <c r="K15" s="268"/>
      <c r="L15" s="268"/>
      <c r="M15" s="268"/>
      <c r="N15" s="268"/>
      <c r="O15" s="268"/>
      <c r="P15" s="268"/>
      <c r="Q15" s="268"/>
      <c r="R15" s="268">
        <v>150000</v>
      </c>
      <c r="S15" s="268"/>
      <c r="T15" s="268"/>
      <c r="U15" s="268"/>
      <c r="V15" s="268"/>
      <c r="W15" s="268"/>
      <c r="X15" s="268"/>
      <c r="Y15" s="268"/>
      <c r="Z15" s="268"/>
      <c r="AA15" s="268"/>
      <c r="AB15" s="267">
        <f t="shared" si="0"/>
        <v>150000</v>
      </c>
      <c r="AC15" s="263"/>
      <c r="AD15" s="263"/>
      <c r="AE15" s="263"/>
      <c r="AF15" s="263"/>
      <c r="AG15" s="245"/>
      <c r="AH15" s="242"/>
    </row>
    <row r="16" spans="1:34" ht="19.5" customHeight="1">
      <c r="A16" s="271" t="s">
        <v>562</v>
      </c>
      <c r="B16" s="268"/>
      <c r="C16" s="270"/>
      <c r="D16" s="268"/>
      <c r="E16" s="268"/>
      <c r="F16" s="268"/>
      <c r="G16" s="269"/>
      <c r="H16" s="268"/>
      <c r="I16" s="268"/>
      <c r="J16" s="268"/>
      <c r="K16" s="268"/>
      <c r="L16" s="268"/>
      <c r="M16" s="268"/>
      <c r="N16" s="268"/>
      <c r="O16" s="268"/>
      <c r="P16" s="268"/>
      <c r="Q16" s="268"/>
      <c r="R16" s="268"/>
      <c r="S16" s="268"/>
      <c r="T16" s="268"/>
      <c r="U16" s="268">
        <v>78960</v>
      </c>
      <c r="V16" s="268">
        <v>182450</v>
      </c>
      <c r="W16" s="268"/>
      <c r="X16" s="268"/>
      <c r="Y16" s="268"/>
      <c r="Z16" s="268"/>
      <c r="AA16" s="268"/>
      <c r="AB16" s="267">
        <f t="shared" si="0"/>
        <v>261410</v>
      </c>
      <c r="AC16" s="263"/>
      <c r="AD16" s="263"/>
      <c r="AE16" s="263"/>
      <c r="AF16" s="263"/>
      <c r="AG16" s="245"/>
      <c r="AH16" s="242"/>
    </row>
    <row r="17" spans="1:34" ht="19.5" customHeight="1">
      <c r="A17" s="271" t="s">
        <v>563</v>
      </c>
      <c r="B17" s="268"/>
      <c r="C17" s="270"/>
      <c r="D17" s="268"/>
      <c r="E17" s="268"/>
      <c r="F17" s="268"/>
      <c r="G17" s="269"/>
      <c r="H17" s="268"/>
      <c r="I17" s="268"/>
      <c r="J17" s="268"/>
      <c r="K17" s="268"/>
      <c r="L17" s="268"/>
      <c r="M17" s="268"/>
      <c r="N17" s="268"/>
      <c r="O17" s="268"/>
      <c r="P17" s="268"/>
      <c r="Q17" s="268"/>
      <c r="R17" s="268"/>
      <c r="S17" s="268"/>
      <c r="T17" s="268"/>
      <c r="U17" s="268"/>
      <c r="V17" s="268"/>
      <c r="W17" s="268"/>
      <c r="X17" s="268"/>
      <c r="Y17" s="268">
        <v>100000</v>
      </c>
      <c r="Z17" s="268"/>
      <c r="AA17" s="268"/>
      <c r="AB17" s="267">
        <f t="shared" si="0"/>
        <v>100000</v>
      </c>
      <c r="AC17" s="263"/>
      <c r="AD17" s="263"/>
      <c r="AE17" s="263"/>
      <c r="AF17" s="263"/>
      <c r="AG17" s="245"/>
      <c r="AH17" s="242"/>
    </row>
    <row r="18" spans="1:34" ht="19.5" customHeight="1">
      <c r="A18" s="271" t="s">
        <v>564</v>
      </c>
      <c r="B18" s="268"/>
      <c r="C18" s="270"/>
      <c r="D18" s="268"/>
      <c r="E18" s="268"/>
      <c r="F18" s="268"/>
      <c r="G18" s="269"/>
      <c r="H18" s="268"/>
      <c r="I18" s="268"/>
      <c r="J18" s="268"/>
      <c r="K18" s="268"/>
      <c r="L18" s="268"/>
      <c r="M18" s="268"/>
      <c r="N18" s="268"/>
      <c r="O18" s="268"/>
      <c r="P18" s="268"/>
      <c r="Q18" s="268">
        <v>300000</v>
      </c>
      <c r="R18" s="268"/>
      <c r="S18" s="268"/>
      <c r="T18" s="268"/>
      <c r="U18" s="268"/>
      <c r="V18" s="268"/>
      <c r="W18" s="268"/>
      <c r="X18" s="268"/>
      <c r="Y18" s="268"/>
      <c r="Z18" s="268"/>
      <c r="AA18" s="268"/>
      <c r="AB18" s="267">
        <f t="shared" si="0"/>
        <v>300000</v>
      </c>
      <c r="AC18" s="263"/>
      <c r="AD18" s="263"/>
      <c r="AE18" s="263"/>
      <c r="AF18" s="263"/>
      <c r="AG18" s="245"/>
      <c r="AH18" s="242"/>
    </row>
    <row r="19" spans="1:34" ht="19.5" customHeight="1">
      <c r="A19" s="271" t="s">
        <v>565</v>
      </c>
      <c r="B19" s="268"/>
      <c r="C19" s="270"/>
      <c r="D19" s="268"/>
      <c r="E19" s="268"/>
      <c r="F19" s="268"/>
      <c r="G19" s="269"/>
      <c r="H19" s="268"/>
      <c r="I19" s="268"/>
      <c r="J19" s="268"/>
      <c r="K19" s="268"/>
      <c r="L19" s="268"/>
      <c r="M19" s="268"/>
      <c r="N19" s="268"/>
      <c r="O19" s="268"/>
      <c r="P19" s="268"/>
      <c r="Q19" s="268"/>
      <c r="R19" s="268"/>
      <c r="S19" s="268"/>
      <c r="T19" s="268"/>
      <c r="U19" s="268"/>
      <c r="V19" s="268"/>
      <c r="W19" s="268"/>
      <c r="X19" s="268">
        <v>100000</v>
      </c>
      <c r="Y19" s="268"/>
      <c r="Z19" s="268"/>
      <c r="AA19" s="268"/>
      <c r="AB19" s="267">
        <f t="shared" si="0"/>
        <v>100000</v>
      </c>
      <c r="AC19" s="263"/>
      <c r="AD19" s="263"/>
      <c r="AE19" s="263"/>
      <c r="AF19" s="263"/>
      <c r="AG19" s="245"/>
      <c r="AH19" s="242"/>
    </row>
    <row r="20" spans="1:34" ht="19.5" customHeight="1">
      <c r="A20" s="271" t="s">
        <v>569</v>
      </c>
      <c r="B20" s="268"/>
      <c r="C20" s="270"/>
      <c r="D20" s="268"/>
      <c r="E20" s="268"/>
      <c r="F20" s="268"/>
      <c r="G20" s="269"/>
      <c r="H20" s="268"/>
      <c r="I20" s="268"/>
      <c r="J20" s="268"/>
      <c r="K20" s="268"/>
      <c r="L20" s="268"/>
      <c r="M20" s="268"/>
      <c r="N20" s="268"/>
      <c r="O20" s="268">
        <v>60000</v>
      </c>
      <c r="P20" s="268">
        <v>50000</v>
      </c>
      <c r="Q20" s="268"/>
      <c r="R20" s="268"/>
      <c r="S20" s="268"/>
      <c r="T20" s="268"/>
      <c r="U20" s="268"/>
      <c r="V20" s="268"/>
      <c r="W20" s="268"/>
      <c r="X20" s="268"/>
      <c r="Y20" s="268"/>
      <c r="Z20" s="268"/>
      <c r="AA20" s="268"/>
      <c r="AB20" s="267">
        <f t="shared" si="0"/>
        <v>110000</v>
      </c>
      <c r="AC20" s="263"/>
      <c r="AD20" s="263"/>
      <c r="AE20" s="263"/>
      <c r="AF20" s="263"/>
      <c r="AG20" s="245"/>
      <c r="AH20" s="242"/>
    </row>
    <row r="21" spans="1:34" ht="18.75">
      <c r="A21" s="266" t="s">
        <v>566</v>
      </c>
      <c r="B21" s="264"/>
      <c r="C21" s="257"/>
      <c r="D21" s="264"/>
      <c r="E21" s="264"/>
      <c r="F21" s="264"/>
      <c r="G21" s="265"/>
      <c r="H21" s="264"/>
      <c r="I21" s="264"/>
      <c r="J21" s="264"/>
      <c r="K21" s="264"/>
      <c r="L21" s="264"/>
      <c r="M21" s="264"/>
      <c r="N21" s="264"/>
      <c r="O21" s="264"/>
      <c r="P21" s="264"/>
      <c r="Q21" s="264"/>
      <c r="R21" s="264"/>
      <c r="S21" s="264"/>
      <c r="T21" s="264"/>
      <c r="U21" s="264"/>
      <c r="V21" s="264"/>
      <c r="W21" s="264"/>
      <c r="X21" s="264"/>
      <c r="Y21" s="264"/>
      <c r="Z21" s="264"/>
      <c r="AA21" s="264">
        <v>265000</v>
      </c>
      <c r="AB21" s="267">
        <f t="shared" si="0"/>
        <v>265000</v>
      </c>
      <c r="AC21" s="263"/>
      <c r="AD21" s="263"/>
      <c r="AE21" s="263"/>
      <c r="AF21" s="263"/>
      <c r="AG21" s="245"/>
      <c r="AH21" s="242"/>
    </row>
    <row r="22" spans="1:34" ht="18.75" hidden="1">
      <c r="A22" s="258"/>
      <c r="B22" s="252"/>
      <c r="C22" s="257"/>
      <c r="D22" s="251"/>
      <c r="E22" s="251"/>
      <c r="F22" s="251"/>
      <c r="G22" s="259"/>
      <c r="H22" s="256"/>
      <c r="I22" s="256"/>
      <c r="J22" s="256"/>
      <c r="K22" s="256"/>
      <c r="L22" s="256"/>
      <c r="M22" s="256"/>
      <c r="N22" s="256"/>
      <c r="O22" s="256"/>
      <c r="P22" s="256"/>
      <c r="Q22" s="256"/>
      <c r="R22" s="256"/>
      <c r="S22" s="256"/>
      <c r="T22" s="256"/>
      <c r="U22" s="256"/>
      <c r="V22" s="256"/>
      <c r="W22" s="256"/>
      <c r="X22" s="256"/>
      <c r="Y22" s="256"/>
      <c r="Z22" s="256"/>
      <c r="AA22" s="256"/>
      <c r="AB22" s="267">
        <f t="shared" si="0"/>
        <v>0</v>
      </c>
      <c r="AC22" s="245"/>
      <c r="AD22" s="245"/>
      <c r="AE22" s="245"/>
      <c r="AF22" s="245"/>
      <c r="AG22" s="245"/>
      <c r="AH22" s="242"/>
    </row>
    <row r="23" spans="1:34" ht="18.75" hidden="1">
      <c r="A23" s="258"/>
      <c r="B23" s="252"/>
      <c r="C23" s="257"/>
      <c r="D23" s="251"/>
      <c r="E23" s="251"/>
      <c r="F23" s="251"/>
      <c r="G23" s="259"/>
      <c r="H23" s="256"/>
      <c r="I23" s="256"/>
      <c r="J23" s="256"/>
      <c r="K23" s="256"/>
      <c r="L23" s="256"/>
      <c r="M23" s="256"/>
      <c r="N23" s="256"/>
      <c r="O23" s="256"/>
      <c r="P23" s="256"/>
      <c r="Q23" s="256"/>
      <c r="R23" s="256"/>
      <c r="S23" s="256"/>
      <c r="T23" s="256"/>
      <c r="U23" s="256"/>
      <c r="V23" s="256"/>
      <c r="W23" s="256"/>
      <c r="X23" s="256"/>
      <c r="Y23" s="256"/>
      <c r="Z23" s="256"/>
      <c r="AA23" s="256"/>
      <c r="AB23" s="267">
        <f t="shared" si="0"/>
        <v>0</v>
      </c>
      <c r="AC23" s="245"/>
      <c r="AD23" s="245"/>
      <c r="AE23" s="245"/>
      <c r="AF23" s="245"/>
      <c r="AG23" s="245"/>
      <c r="AH23" s="242"/>
    </row>
    <row r="24" spans="1:34" ht="20.25" customHeight="1" hidden="1">
      <c r="A24" s="258"/>
      <c r="B24" s="252"/>
      <c r="C24" s="257"/>
      <c r="D24" s="251"/>
      <c r="E24" s="251"/>
      <c r="F24" s="251"/>
      <c r="G24" s="259"/>
      <c r="H24" s="256"/>
      <c r="I24" s="256"/>
      <c r="J24" s="256"/>
      <c r="K24" s="256"/>
      <c r="L24" s="256"/>
      <c r="M24" s="256"/>
      <c r="N24" s="256"/>
      <c r="O24" s="256"/>
      <c r="P24" s="256"/>
      <c r="Q24" s="256"/>
      <c r="R24" s="256"/>
      <c r="S24" s="256"/>
      <c r="T24" s="256"/>
      <c r="U24" s="256"/>
      <c r="V24" s="256"/>
      <c r="W24" s="256"/>
      <c r="X24" s="256"/>
      <c r="Y24" s="256"/>
      <c r="Z24" s="256"/>
      <c r="AA24" s="256"/>
      <c r="AB24" s="267">
        <f t="shared" si="0"/>
        <v>0</v>
      </c>
      <c r="AC24" s="245"/>
      <c r="AD24" s="245"/>
      <c r="AE24" s="245"/>
      <c r="AF24" s="245"/>
      <c r="AG24" s="245"/>
      <c r="AH24" s="242"/>
    </row>
    <row r="25" spans="1:34" ht="20.25" customHeight="1" hidden="1">
      <c r="A25" s="258"/>
      <c r="B25" s="252"/>
      <c r="C25" s="257"/>
      <c r="D25" s="251"/>
      <c r="E25" s="262"/>
      <c r="F25" s="262"/>
      <c r="G25" s="259"/>
      <c r="H25" s="256"/>
      <c r="I25" s="256"/>
      <c r="J25" s="256"/>
      <c r="K25" s="256"/>
      <c r="L25" s="256"/>
      <c r="M25" s="256"/>
      <c r="N25" s="256"/>
      <c r="O25" s="256"/>
      <c r="P25" s="256"/>
      <c r="Q25" s="256"/>
      <c r="R25" s="256"/>
      <c r="S25" s="256"/>
      <c r="T25" s="256"/>
      <c r="U25" s="256"/>
      <c r="V25" s="256"/>
      <c r="W25" s="256"/>
      <c r="X25" s="256"/>
      <c r="Y25" s="256"/>
      <c r="Z25" s="256"/>
      <c r="AA25" s="256"/>
      <c r="AB25" s="267">
        <f t="shared" si="0"/>
        <v>0</v>
      </c>
      <c r="AC25" s="245"/>
      <c r="AD25" s="245"/>
      <c r="AE25" s="245"/>
      <c r="AF25" s="245"/>
      <c r="AG25" s="245"/>
      <c r="AH25" s="242"/>
    </row>
    <row r="26" spans="1:34" ht="18.75" hidden="1">
      <c r="A26" s="261" t="s">
        <v>514</v>
      </c>
      <c r="B26" s="252"/>
      <c r="C26" s="257"/>
      <c r="D26" s="251"/>
      <c r="E26" s="251"/>
      <c r="F26" s="251"/>
      <c r="G26" s="252"/>
      <c r="H26" s="256"/>
      <c r="I26" s="256"/>
      <c r="J26" s="256"/>
      <c r="K26" s="256"/>
      <c r="L26" s="256"/>
      <c r="M26" s="256"/>
      <c r="N26" s="256"/>
      <c r="O26" s="256"/>
      <c r="P26" s="256"/>
      <c r="Q26" s="256"/>
      <c r="R26" s="256"/>
      <c r="S26" s="256"/>
      <c r="T26" s="256"/>
      <c r="U26" s="256"/>
      <c r="V26" s="256"/>
      <c r="W26" s="256"/>
      <c r="X26" s="256"/>
      <c r="Y26" s="256"/>
      <c r="Z26" s="256"/>
      <c r="AA26" s="256"/>
      <c r="AB26" s="267">
        <f t="shared" si="0"/>
        <v>0</v>
      </c>
      <c r="AC26" s="245"/>
      <c r="AD26" s="245"/>
      <c r="AE26" s="245"/>
      <c r="AF26" s="245"/>
      <c r="AG26" s="245"/>
      <c r="AH26" s="242"/>
    </row>
    <row r="27" spans="1:34" ht="18.75" hidden="1">
      <c r="A27" s="261" t="s">
        <v>513</v>
      </c>
      <c r="B27" s="252"/>
      <c r="C27" s="257"/>
      <c r="D27" s="251"/>
      <c r="E27" s="251"/>
      <c r="F27" s="251"/>
      <c r="G27" s="252"/>
      <c r="H27" s="256"/>
      <c r="I27" s="256"/>
      <c r="J27" s="256"/>
      <c r="K27" s="256"/>
      <c r="L27" s="256"/>
      <c r="M27" s="256"/>
      <c r="N27" s="256"/>
      <c r="O27" s="256"/>
      <c r="P27" s="256"/>
      <c r="Q27" s="256"/>
      <c r="R27" s="256"/>
      <c r="S27" s="256"/>
      <c r="T27" s="256"/>
      <c r="U27" s="256"/>
      <c r="V27" s="256"/>
      <c r="W27" s="256"/>
      <c r="X27" s="256"/>
      <c r="Y27" s="256"/>
      <c r="Z27" s="256"/>
      <c r="AA27" s="256"/>
      <c r="AB27" s="267">
        <f t="shared" si="0"/>
        <v>0</v>
      </c>
      <c r="AC27" s="245"/>
      <c r="AD27" s="245"/>
      <c r="AE27" s="245"/>
      <c r="AF27" s="245"/>
      <c r="AG27" s="245"/>
      <c r="AH27" s="242"/>
    </row>
    <row r="28" spans="1:34" ht="18.75">
      <c r="A28" s="266" t="s">
        <v>515</v>
      </c>
      <c r="B28" s="250"/>
      <c r="C28" s="260"/>
      <c r="D28" s="250"/>
      <c r="E28" s="250"/>
      <c r="F28" s="250"/>
      <c r="G28" s="249">
        <f>G13+G21+G22+G23+G24+G25</f>
        <v>0</v>
      </c>
      <c r="H28" s="252"/>
      <c r="I28" s="252"/>
      <c r="J28" s="252"/>
      <c r="K28" s="252"/>
      <c r="L28" s="252"/>
      <c r="M28" s="252"/>
      <c r="N28" s="252"/>
      <c r="O28" s="252"/>
      <c r="P28" s="252"/>
      <c r="Q28" s="252"/>
      <c r="R28" s="252"/>
      <c r="S28" s="252">
        <v>140000</v>
      </c>
      <c r="T28" s="252"/>
      <c r="U28" s="252"/>
      <c r="V28" s="252"/>
      <c r="W28" s="252"/>
      <c r="X28" s="252"/>
      <c r="Y28" s="252"/>
      <c r="Z28" s="252"/>
      <c r="AA28" s="252"/>
      <c r="AB28" s="267">
        <f t="shared" si="0"/>
        <v>140000</v>
      </c>
      <c r="AC28" s="254"/>
      <c r="AD28" s="254"/>
      <c r="AE28" s="254"/>
      <c r="AF28" s="254"/>
      <c r="AG28" s="254"/>
      <c r="AH28" s="242"/>
    </row>
    <row r="29" spans="1:34" ht="20.25" customHeight="1">
      <c r="A29" s="300" t="s">
        <v>568</v>
      </c>
      <c r="B29" s="252"/>
      <c r="C29" s="257"/>
      <c r="D29" s="251"/>
      <c r="E29" s="251"/>
      <c r="F29" s="251"/>
      <c r="G29" s="259"/>
      <c r="H29" s="256"/>
      <c r="I29" s="256"/>
      <c r="J29" s="256"/>
      <c r="K29" s="256"/>
      <c r="L29" s="256"/>
      <c r="M29" s="252">
        <v>150000</v>
      </c>
      <c r="N29" s="252">
        <v>69000</v>
      </c>
      <c r="O29" s="256"/>
      <c r="P29" s="256"/>
      <c r="Q29" s="256"/>
      <c r="R29" s="256"/>
      <c r="S29" s="256"/>
      <c r="T29" s="256"/>
      <c r="U29" s="256"/>
      <c r="V29" s="256"/>
      <c r="W29" s="256"/>
      <c r="X29" s="256"/>
      <c r="Y29" s="256"/>
      <c r="Z29" s="256"/>
      <c r="AA29" s="256"/>
      <c r="AB29" s="267">
        <f t="shared" si="0"/>
        <v>219000</v>
      </c>
      <c r="AC29" s="245"/>
      <c r="AD29" s="245"/>
      <c r="AE29" s="245"/>
      <c r="AF29" s="245"/>
      <c r="AG29" s="245"/>
      <c r="AH29" s="242"/>
    </row>
    <row r="30" spans="1:34" ht="19.5" thickBot="1">
      <c r="A30" s="301" t="s">
        <v>512</v>
      </c>
      <c r="B30" s="302"/>
      <c r="C30" s="303"/>
      <c r="D30" s="304"/>
      <c r="E30" s="304"/>
      <c r="F30" s="304"/>
      <c r="G30" s="305"/>
      <c r="H30" s="306"/>
      <c r="I30" s="306"/>
      <c r="J30" s="306"/>
      <c r="K30" s="306"/>
      <c r="L30" s="306"/>
      <c r="M30" s="306"/>
      <c r="N30" s="306"/>
      <c r="O30" s="306"/>
      <c r="P30" s="306"/>
      <c r="Q30" s="306"/>
      <c r="R30" s="306"/>
      <c r="S30" s="306"/>
      <c r="T30" s="306"/>
      <c r="U30" s="306"/>
      <c r="V30" s="306"/>
      <c r="W30" s="306"/>
      <c r="X30" s="306"/>
      <c r="Y30" s="306"/>
      <c r="Z30" s="302">
        <v>650000</v>
      </c>
      <c r="AA30" s="306"/>
      <c r="AB30" s="307">
        <f t="shared" si="0"/>
        <v>650000</v>
      </c>
      <c r="AC30" s="245"/>
      <c r="AD30" s="245"/>
      <c r="AE30" s="245"/>
      <c r="AF30" s="245"/>
      <c r="AG30" s="245"/>
      <c r="AH30" s="242"/>
    </row>
    <row r="31" spans="1:34" ht="19.5" thickBot="1">
      <c r="A31" s="312" t="s">
        <v>567</v>
      </c>
      <c r="B31" s="313">
        <v>0</v>
      </c>
      <c r="C31" s="314"/>
      <c r="D31" s="313">
        <v>0</v>
      </c>
      <c r="E31" s="313">
        <v>0</v>
      </c>
      <c r="F31" s="313"/>
      <c r="G31" s="315">
        <f>G30+G29</f>
        <v>0</v>
      </c>
      <c r="H31" s="316"/>
      <c r="I31" s="316"/>
      <c r="J31" s="316">
        <f>J13+J14+J15+J16+J17+J18+J19+J20+J21+J28+J29+J30</f>
        <v>0</v>
      </c>
      <c r="K31" s="316">
        <f aca="true" t="shared" si="1" ref="K31:AA31">K13+K14+K15+K16+K17+K18+K19+K20+K21+K28+K29+K30</f>
        <v>0</v>
      </c>
      <c r="L31" s="316">
        <f t="shared" si="1"/>
        <v>200000</v>
      </c>
      <c r="M31" s="316">
        <f t="shared" si="1"/>
        <v>150000</v>
      </c>
      <c r="N31" s="316">
        <f t="shared" si="1"/>
        <v>69000</v>
      </c>
      <c r="O31" s="316">
        <f t="shared" si="1"/>
        <v>60000</v>
      </c>
      <c r="P31" s="316">
        <f t="shared" si="1"/>
        <v>50000</v>
      </c>
      <c r="Q31" s="316">
        <f t="shared" si="1"/>
        <v>300000</v>
      </c>
      <c r="R31" s="316">
        <f t="shared" si="1"/>
        <v>150000</v>
      </c>
      <c r="S31" s="316">
        <f t="shared" si="1"/>
        <v>140000</v>
      </c>
      <c r="T31" s="316">
        <f t="shared" si="1"/>
        <v>0</v>
      </c>
      <c r="U31" s="316">
        <f t="shared" si="1"/>
        <v>78960</v>
      </c>
      <c r="V31" s="316">
        <f t="shared" si="1"/>
        <v>182450</v>
      </c>
      <c r="W31" s="316">
        <f t="shared" si="1"/>
        <v>89000</v>
      </c>
      <c r="X31" s="316">
        <f t="shared" si="1"/>
        <v>100000</v>
      </c>
      <c r="Y31" s="316">
        <f t="shared" si="1"/>
        <v>100000</v>
      </c>
      <c r="Z31" s="316">
        <f t="shared" si="1"/>
        <v>650000</v>
      </c>
      <c r="AA31" s="316">
        <f t="shared" si="1"/>
        <v>265000</v>
      </c>
      <c r="AB31" s="317">
        <f>AB13+AB14+AB15+AB16+AB17+AB18+AB19+AB20+AB21+AB28+AB29+AB30</f>
        <v>2584410</v>
      </c>
      <c r="AC31" s="254"/>
      <c r="AD31" s="254"/>
      <c r="AE31" s="254"/>
      <c r="AF31" s="254"/>
      <c r="AG31" s="254"/>
      <c r="AH31" s="242"/>
    </row>
    <row r="32" spans="1:34" ht="18.75">
      <c r="A32" s="308" t="s">
        <v>534</v>
      </c>
      <c r="B32" s="309"/>
      <c r="C32" s="288"/>
      <c r="D32" s="309"/>
      <c r="E32" s="309"/>
      <c r="F32" s="309"/>
      <c r="G32" s="310"/>
      <c r="H32" s="311">
        <v>2010100</v>
      </c>
      <c r="I32" s="311">
        <f>H32</f>
        <v>2010100</v>
      </c>
      <c r="J32" s="311"/>
      <c r="K32" s="311"/>
      <c r="L32" s="311"/>
      <c r="M32" s="311"/>
      <c r="N32" s="311"/>
      <c r="O32" s="311"/>
      <c r="P32" s="311"/>
      <c r="Q32" s="311"/>
      <c r="R32" s="311"/>
      <c r="S32" s="311"/>
      <c r="T32" s="311"/>
      <c r="U32" s="311"/>
      <c r="V32" s="311"/>
      <c r="W32" s="311"/>
      <c r="X32" s="311"/>
      <c r="Y32" s="311"/>
      <c r="Z32" s="311"/>
      <c r="AA32" s="311"/>
      <c r="AB32" s="310">
        <f>J32+K32+L32+M32+N32+O32+P32+Q32+R32+S32+T32+U32+V32+W32+X32+Y32+Z32+AA32</f>
        <v>0</v>
      </c>
      <c r="AC32" s="254"/>
      <c r="AD32" s="254"/>
      <c r="AE32" s="254"/>
      <c r="AF32" s="254"/>
      <c r="AG32" s="254"/>
      <c r="AH32" s="242"/>
    </row>
    <row r="33" spans="1:34" ht="18.75">
      <c r="A33" s="253" t="s">
        <v>511</v>
      </c>
      <c r="B33" s="250"/>
      <c r="C33" s="255"/>
      <c r="D33" s="250"/>
      <c r="E33" s="250"/>
      <c r="F33" s="74"/>
      <c r="G33" s="249"/>
      <c r="H33" s="74"/>
      <c r="I33" s="74"/>
      <c r="J33" s="74"/>
      <c r="K33" s="74">
        <v>950000</v>
      </c>
      <c r="L33" s="74"/>
      <c r="M33" s="74"/>
      <c r="N33" s="74"/>
      <c r="O33" s="74"/>
      <c r="P33" s="74"/>
      <c r="Q33" s="74"/>
      <c r="R33" s="74"/>
      <c r="S33" s="74"/>
      <c r="T33" s="74">
        <v>450000</v>
      </c>
      <c r="U33" s="74"/>
      <c r="V33" s="74"/>
      <c r="W33" s="74"/>
      <c r="X33" s="74"/>
      <c r="Y33" s="74"/>
      <c r="Z33" s="74"/>
      <c r="AA33" s="74"/>
      <c r="AB33" s="249">
        <f>J33+K33+L33+M33+N33+O33+P33+Q33+R33+S33+T33+U33+V33+W33+Y33+Z33+AA33</f>
        <v>1400000</v>
      </c>
      <c r="AC33" s="254"/>
      <c r="AD33" s="254"/>
      <c r="AE33" s="254"/>
      <c r="AF33" s="254"/>
      <c r="AG33" s="254"/>
      <c r="AH33" s="242"/>
    </row>
    <row r="34" spans="1:34" ht="19.5" thickBot="1">
      <c r="A34" s="329" t="s">
        <v>510</v>
      </c>
      <c r="B34" s="302"/>
      <c r="C34" s="304"/>
      <c r="D34" s="302"/>
      <c r="E34" s="302"/>
      <c r="F34" s="302"/>
      <c r="G34" s="302"/>
      <c r="H34" s="330"/>
      <c r="I34" s="330"/>
      <c r="J34" s="330">
        <v>1000000</v>
      </c>
      <c r="K34" s="330"/>
      <c r="L34" s="330"/>
      <c r="M34" s="330"/>
      <c r="N34" s="330"/>
      <c r="O34" s="330"/>
      <c r="P34" s="330"/>
      <c r="Q34" s="330"/>
      <c r="R34" s="330"/>
      <c r="S34" s="330"/>
      <c r="T34" s="330"/>
      <c r="U34" s="330"/>
      <c r="V34" s="330"/>
      <c r="W34" s="330"/>
      <c r="X34" s="330"/>
      <c r="Y34" s="330"/>
      <c r="Z34" s="330"/>
      <c r="AA34" s="330"/>
      <c r="AB34" s="331">
        <f>J34+K34+L34+M34+N34+O34+P34+Q34+R34+S34+T34+U34+V34+W34+X34+Y34+Z34+AA34</f>
        <v>1000000</v>
      </c>
      <c r="AC34" s="245"/>
      <c r="AD34" s="245"/>
      <c r="AE34" s="245"/>
      <c r="AF34" s="245"/>
      <c r="AG34" s="245"/>
      <c r="AH34" s="242"/>
    </row>
    <row r="35" spans="1:34" ht="20.25" thickBot="1">
      <c r="A35" s="332" t="s">
        <v>7</v>
      </c>
      <c r="B35" s="313">
        <v>0</v>
      </c>
      <c r="C35" s="333"/>
      <c r="D35" s="313">
        <v>0</v>
      </c>
      <c r="E35" s="313">
        <v>0</v>
      </c>
      <c r="F35" s="315">
        <f>F28+F31+F33+F34</f>
        <v>0</v>
      </c>
      <c r="G35" s="315">
        <f>G28+G31+G33+G34</f>
        <v>0</v>
      </c>
      <c r="H35" s="315">
        <f>H32+H33+H34</f>
        <v>2010100</v>
      </c>
      <c r="I35" s="315">
        <f>I32+I33+I34</f>
        <v>2010100</v>
      </c>
      <c r="J35" s="315">
        <f>J31+J32+J33+J34</f>
        <v>1000000</v>
      </c>
      <c r="K35" s="315">
        <f aca="true" t="shared" si="2" ref="K35:AA35">K31+K32+K33+K34</f>
        <v>950000</v>
      </c>
      <c r="L35" s="315">
        <f t="shared" si="2"/>
        <v>200000</v>
      </c>
      <c r="M35" s="315">
        <f t="shared" si="2"/>
        <v>150000</v>
      </c>
      <c r="N35" s="315">
        <f t="shared" si="2"/>
        <v>69000</v>
      </c>
      <c r="O35" s="315">
        <f t="shared" si="2"/>
        <v>60000</v>
      </c>
      <c r="P35" s="315">
        <f t="shared" si="2"/>
        <v>50000</v>
      </c>
      <c r="Q35" s="315">
        <f t="shared" si="2"/>
        <v>300000</v>
      </c>
      <c r="R35" s="315">
        <f t="shared" si="2"/>
        <v>150000</v>
      </c>
      <c r="S35" s="315">
        <f t="shared" si="2"/>
        <v>140000</v>
      </c>
      <c r="T35" s="315">
        <f t="shared" si="2"/>
        <v>450000</v>
      </c>
      <c r="U35" s="315">
        <f t="shared" si="2"/>
        <v>78960</v>
      </c>
      <c r="V35" s="315">
        <f t="shared" si="2"/>
        <v>182450</v>
      </c>
      <c r="W35" s="315">
        <f t="shared" si="2"/>
        <v>89000</v>
      </c>
      <c r="X35" s="315">
        <f t="shared" si="2"/>
        <v>100000</v>
      </c>
      <c r="Y35" s="315">
        <f t="shared" si="2"/>
        <v>100000</v>
      </c>
      <c r="Z35" s="315">
        <f t="shared" si="2"/>
        <v>650000</v>
      </c>
      <c r="AA35" s="315">
        <f t="shared" si="2"/>
        <v>265000</v>
      </c>
      <c r="AB35" s="317">
        <f>AB31+AB33+AB34</f>
        <v>4984410</v>
      </c>
      <c r="AC35" s="248"/>
      <c r="AD35" s="248"/>
      <c r="AE35" s="248"/>
      <c r="AF35" s="248"/>
      <c r="AG35" s="245"/>
      <c r="AH35" s="242"/>
    </row>
    <row r="36" spans="1:34" ht="23.25">
      <c r="A36" s="247"/>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6"/>
      <c r="AC36" s="245"/>
      <c r="AD36" s="245"/>
      <c r="AE36" s="245"/>
      <c r="AF36" s="245"/>
      <c r="AG36" s="245"/>
      <c r="AH36" s="242"/>
    </row>
    <row r="37" spans="1:34" ht="18.75">
      <c r="A37" s="680"/>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245"/>
      <c r="AH37" s="242"/>
    </row>
    <row r="38" spans="1:34" ht="18.75">
      <c r="A38" s="680"/>
      <c r="B38" s="680"/>
      <c r="C38" s="680"/>
      <c r="D38" s="680"/>
      <c r="E38" s="680"/>
      <c r="F38" s="680"/>
      <c r="G38" s="680"/>
      <c r="H38" s="680"/>
      <c r="I38" s="244"/>
      <c r="J38" s="244"/>
      <c r="K38" s="244"/>
      <c r="L38" s="244"/>
      <c r="M38" s="244"/>
      <c r="N38" s="244"/>
      <c r="O38" s="244"/>
      <c r="P38" s="244"/>
      <c r="Q38" s="244"/>
      <c r="R38" s="244"/>
      <c r="S38" s="244"/>
      <c r="T38" s="244"/>
      <c r="U38" s="244"/>
      <c r="V38" s="244"/>
      <c r="W38" s="244"/>
      <c r="X38" s="244"/>
      <c r="Y38" s="244"/>
      <c r="Z38" s="244"/>
      <c r="AA38" s="244"/>
      <c r="AB38" s="243"/>
      <c r="AC38" s="242"/>
      <c r="AD38" s="242"/>
      <c r="AE38" s="242"/>
      <c r="AF38" s="242"/>
      <c r="AG38" s="242"/>
      <c r="AH38" s="242"/>
    </row>
    <row r="39" spans="1:34" ht="12.75">
      <c r="A39" s="243"/>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2"/>
      <c r="AD39" s="242"/>
      <c r="AE39" s="242"/>
      <c r="AF39" s="242"/>
      <c r="AG39" s="242"/>
      <c r="AH39" s="242"/>
    </row>
    <row r="40" spans="1:34" ht="12.75">
      <c r="A40" s="681"/>
      <c r="B40" s="681"/>
      <c r="C40" s="681"/>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242"/>
      <c r="AF40" s="242"/>
      <c r="AG40" s="242"/>
      <c r="AH40" s="242"/>
    </row>
    <row r="41" spans="1:34" ht="12.75">
      <c r="A41" s="681"/>
      <c r="B41" s="681"/>
      <c r="C41" s="681"/>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242"/>
      <c r="AF41" s="242"/>
      <c r="AG41" s="242"/>
      <c r="AH41" s="242"/>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35"/>
  <sheetViews>
    <sheetView view="pageBreakPreview" zoomScale="75" zoomScaleSheetLayoutView="75" zoomScalePageLayoutView="0" workbookViewId="0" topLeftCell="A1">
      <selection activeCell="G1" sqref="G1:T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23.33203125" style="0" customWidth="1"/>
    <col min="9" max="9" width="19.5" style="0" customWidth="1"/>
    <col min="10" max="10" width="29.16015625" style="0" customWidth="1"/>
    <col min="11" max="11" width="52.33203125" style="0" hidden="1" customWidth="1"/>
    <col min="12" max="12" width="35.5" style="0" customWidth="1"/>
    <col min="13" max="13" width="32" style="0" customWidth="1"/>
    <col min="14" max="17" width="38" style="0" hidden="1" customWidth="1"/>
    <col min="18" max="18" width="15.83203125" style="0" customWidth="1"/>
    <col min="19" max="19" width="32.5" style="174" customWidth="1"/>
    <col min="20" max="20" width="14.83203125" style="174" customWidth="1"/>
    <col min="21" max="21" width="9.33203125" style="174" customWidth="1"/>
    <col min="22" max="22" width="17.83203125" style="174" customWidth="1"/>
    <col min="23" max="26" width="9.33203125" style="174" customWidth="1"/>
  </cols>
  <sheetData>
    <row r="1" spans="7:20" ht="63" customHeight="1">
      <c r="G1" s="711" t="s">
        <v>774</v>
      </c>
      <c r="H1" s="729"/>
      <c r="I1" s="729"/>
      <c r="J1" s="729"/>
      <c r="K1" s="729"/>
      <c r="L1" s="729"/>
      <c r="M1" s="729"/>
      <c r="N1" s="729"/>
      <c r="O1" s="729"/>
      <c r="P1" s="729"/>
      <c r="Q1" s="729"/>
      <c r="R1" s="729"/>
      <c r="S1" s="729"/>
      <c r="T1" s="729"/>
    </row>
    <row r="2" spans="1:24" ht="13.5" customHeight="1">
      <c r="A2" s="247"/>
      <c r="B2" s="247"/>
      <c r="C2" s="247"/>
      <c r="D2" s="247"/>
      <c r="E2" s="247"/>
      <c r="F2" s="247"/>
      <c r="G2" s="247"/>
      <c r="H2" s="711" t="s">
        <v>693</v>
      </c>
      <c r="I2" s="711"/>
      <c r="J2" s="711"/>
      <c r="K2" s="711"/>
      <c r="L2" s="711"/>
      <c r="M2" s="711"/>
      <c r="N2" s="711"/>
      <c r="O2" s="711"/>
      <c r="P2" s="711"/>
      <c r="Q2" s="711"/>
      <c r="R2" s="711"/>
      <c r="S2" s="711"/>
      <c r="T2" s="242"/>
      <c r="U2" s="242"/>
      <c r="V2" s="242"/>
      <c r="W2" s="242"/>
      <c r="X2" s="242"/>
    </row>
    <row r="3" spans="1:24" ht="30.75" customHeight="1">
      <c r="A3" s="730" t="s">
        <v>758</v>
      </c>
      <c r="B3" s="731"/>
      <c r="C3" s="731"/>
      <c r="D3" s="731"/>
      <c r="E3" s="731"/>
      <c r="F3" s="731"/>
      <c r="G3" s="731"/>
      <c r="H3" s="731"/>
      <c r="I3" s="731"/>
      <c r="J3" s="731"/>
      <c r="K3" s="731"/>
      <c r="L3" s="731"/>
      <c r="M3" s="731"/>
      <c r="N3" s="731"/>
      <c r="O3" s="731"/>
      <c r="P3" s="731"/>
      <c r="Q3" s="731"/>
      <c r="R3" s="731"/>
      <c r="S3" s="731"/>
      <c r="T3" s="731"/>
      <c r="U3" s="731"/>
      <c r="V3" s="731"/>
      <c r="W3" s="292"/>
      <c r="X3" s="292"/>
    </row>
    <row r="4" spans="1:24" ht="30" customHeight="1">
      <c r="A4" s="547">
        <v>13307200000</v>
      </c>
      <c r="B4" s="539"/>
      <c r="C4" s="539"/>
      <c r="D4" s="539"/>
      <c r="E4" s="539"/>
      <c r="F4" s="539"/>
      <c r="G4" s="539"/>
      <c r="H4" s="539"/>
      <c r="I4" s="539"/>
      <c r="J4" s="539"/>
      <c r="K4" s="539"/>
      <c r="L4" s="539"/>
      <c r="M4" s="539"/>
      <c r="N4" s="539"/>
      <c r="O4" s="539"/>
      <c r="P4" s="539"/>
      <c r="Q4" s="539"/>
      <c r="R4" s="539"/>
      <c r="S4" s="539"/>
      <c r="T4" s="539"/>
      <c r="U4" s="539"/>
      <c r="V4" s="539"/>
      <c r="W4" s="292"/>
      <c r="X4" s="292"/>
    </row>
    <row r="5" spans="1:24" ht="18" customHeight="1">
      <c r="A5" s="548" t="s">
        <v>707</v>
      </c>
      <c r="B5" s="537"/>
      <c r="C5" s="537"/>
      <c r="D5" s="537"/>
      <c r="E5" s="537"/>
      <c r="F5" s="537"/>
      <c r="G5" s="537"/>
      <c r="H5" s="537"/>
      <c r="I5" s="537"/>
      <c r="J5" s="537"/>
      <c r="K5" s="537"/>
      <c r="L5" s="537"/>
      <c r="M5" s="537"/>
      <c r="N5" s="537"/>
      <c r="O5" s="537"/>
      <c r="P5" s="537"/>
      <c r="Q5" s="537"/>
      <c r="R5" s="537"/>
      <c r="S5" s="537"/>
      <c r="T5" s="537"/>
      <c r="U5" s="537"/>
      <c r="V5" s="537"/>
      <c r="W5" s="291"/>
      <c r="X5" s="291"/>
    </row>
    <row r="6" spans="1:24" ht="9.75" customHeight="1" thickBot="1">
      <c r="A6" s="353"/>
      <c r="B6" s="246"/>
      <c r="C6" s="246"/>
      <c r="D6" s="246"/>
      <c r="E6" s="246"/>
      <c r="F6" s="246"/>
      <c r="G6" s="246"/>
      <c r="H6" s="246"/>
      <c r="I6" s="246"/>
      <c r="J6" s="246"/>
      <c r="K6" s="246"/>
      <c r="L6" s="246"/>
      <c r="M6" s="246"/>
      <c r="N6" s="246"/>
      <c r="O6" s="246"/>
      <c r="P6" s="246"/>
      <c r="Q6" s="246"/>
      <c r="R6" s="246" t="s">
        <v>12</v>
      </c>
      <c r="S6" s="245"/>
      <c r="T6" s="245"/>
      <c r="U6" s="245"/>
      <c r="V6" s="245"/>
      <c r="W6" s="245"/>
      <c r="X6" s="242"/>
    </row>
    <row r="7" spans="1:24" ht="19.5" hidden="1" thickBot="1">
      <c r="A7" s="682" t="s">
        <v>692</v>
      </c>
      <c r="B7" s="323"/>
      <c r="C7" s="290"/>
      <c r="D7" s="290"/>
      <c r="E7" s="290"/>
      <c r="F7" s="702"/>
      <c r="G7" s="703"/>
      <c r="H7" s="704"/>
      <c r="I7" s="704"/>
      <c r="J7" s="704"/>
      <c r="K7" s="704"/>
      <c r="L7" s="704"/>
      <c r="M7" s="704"/>
      <c r="N7" s="704"/>
      <c r="O7" s="704"/>
      <c r="P7" s="704"/>
      <c r="Q7" s="704"/>
      <c r="R7" s="705"/>
      <c r="S7" s="285"/>
      <c r="T7" s="285"/>
      <c r="U7" s="285"/>
      <c r="V7" s="285"/>
      <c r="W7" s="245"/>
      <c r="X7" s="242"/>
    </row>
    <row r="8" spans="1:24" ht="40.5" customHeight="1" thickBot="1">
      <c r="A8" s="683"/>
      <c r="B8" s="324"/>
      <c r="C8" s="289"/>
      <c r="D8" s="289"/>
      <c r="E8" s="289"/>
      <c r="F8" s="288"/>
      <c r="G8" s="294" t="s">
        <v>529</v>
      </c>
      <c r="H8" s="719" t="s">
        <v>732</v>
      </c>
      <c r="I8" s="725" t="s">
        <v>105</v>
      </c>
      <c r="J8" s="732" t="s">
        <v>688</v>
      </c>
      <c r="K8" s="733"/>
      <c r="L8" s="733"/>
      <c r="M8" s="733"/>
      <c r="N8" s="733"/>
      <c r="O8" s="733"/>
      <c r="P8" s="733"/>
      <c r="Q8" s="733"/>
      <c r="R8" s="733"/>
      <c r="S8" s="723" t="s">
        <v>730</v>
      </c>
      <c r="T8" s="724"/>
      <c r="U8" s="285"/>
      <c r="V8" s="285"/>
      <c r="W8" s="245"/>
      <c r="X8" s="242"/>
    </row>
    <row r="9" spans="1:157" ht="108.75" customHeight="1" thickBot="1">
      <c r="A9" s="684"/>
      <c r="B9" s="327"/>
      <c r="C9" s="282"/>
      <c r="D9" s="282"/>
      <c r="E9" s="282"/>
      <c r="F9" s="281"/>
      <c r="G9" s="280"/>
      <c r="H9" s="720"/>
      <c r="I9" s="726"/>
      <c r="J9" s="625" t="s">
        <v>694</v>
      </c>
      <c r="K9" s="734" t="s">
        <v>689</v>
      </c>
      <c r="L9" s="735"/>
      <c r="M9" s="532" t="s">
        <v>442</v>
      </c>
      <c r="N9" s="428"/>
      <c r="O9" s="428"/>
      <c r="P9" s="428"/>
      <c r="Q9" s="429"/>
      <c r="R9" s="721" t="s">
        <v>105</v>
      </c>
      <c r="S9" s="602" t="s">
        <v>689</v>
      </c>
      <c r="T9" s="727" t="s">
        <v>731</v>
      </c>
      <c r="U9" s="263"/>
      <c r="V9" s="692"/>
      <c r="W9" s="245"/>
      <c r="X9" s="242"/>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row>
    <row r="10" spans="1:157" ht="99.75" customHeight="1" thickBot="1">
      <c r="A10" s="685"/>
      <c r="B10" s="328"/>
      <c r="C10" s="279"/>
      <c r="D10" s="279"/>
      <c r="E10" s="279"/>
      <c r="F10" s="278"/>
      <c r="G10" s="277"/>
      <c r="H10" s="588" t="s">
        <v>593</v>
      </c>
      <c r="I10" s="726"/>
      <c r="J10" s="589" t="s">
        <v>695</v>
      </c>
      <c r="K10" s="533"/>
      <c r="L10" s="590" t="s">
        <v>733</v>
      </c>
      <c r="M10" s="591" t="s">
        <v>690</v>
      </c>
      <c r="N10" s="592"/>
      <c r="O10" s="592"/>
      <c r="P10" s="593"/>
      <c r="Q10" s="350"/>
      <c r="R10" s="722"/>
      <c r="S10" s="597" t="s">
        <v>734</v>
      </c>
      <c r="T10" s="728"/>
      <c r="U10" s="263"/>
      <c r="V10" s="692"/>
      <c r="W10" s="245"/>
      <c r="X10" s="242"/>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row>
    <row r="11" spans="1:157" s="202" customFormat="1" ht="15" customHeight="1" thickBot="1">
      <c r="A11" s="276"/>
      <c r="B11" s="274"/>
      <c r="C11" s="275"/>
      <c r="D11" s="274"/>
      <c r="E11" s="274"/>
      <c r="F11" s="273" t="s">
        <v>522</v>
      </c>
      <c r="G11" s="349" t="s">
        <v>521</v>
      </c>
      <c r="H11" s="595" t="s">
        <v>594</v>
      </c>
      <c r="I11" s="351"/>
      <c r="J11" s="572" t="s">
        <v>522</v>
      </c>
      <c r="K11" s="349" t="s">
        <v>521</v>
      </c>
      <c r="L11" s="273" t="s">
        <v>521</v>
      </c>
      <c r="M11" s="392" t="s">
        <v>520</v>
      </c>
      <c r="N11" s="273" t="s">
        <v>518</v>
      </c>
      <c r="O11" s="273" t="s">
        <v>517</v>
      </c>
      <c r="P11" s="349" t="s">
        <v>521</v>
      </c>
      <c r="Q11" s="351" t="s">
        <v>520</v>
      </c>
      <c r="R11" s="560"/>
      <c r="S11" s="273" t="s">
        <v>521</v>
      </c>
      <c r="T11" s="596"/>
      <c r="U11" s="263"/>
      <c r="V11" s="263"/>
      <c r="W11" s="245"/>
      <c r="X11" s="242"/>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row>
    <row r="12" spans="1:24" ht="19.5" customHeight="1">
      <c r="A12" s="271" t="s">
        <v>724</v>
      </c>
      <c r="B12" s="268"/>
      <c r="C12" s="270"/>
      <c r="D12" s="268"/>
      <c r="E12" s="268"/>
      <c r="F12" s="268"/>
      <c r="G12" s="269"/>
      <c r="H12" s="566"/>
      <c r="I12" s="580">
        <f>H12</f>
        <v>0</v>
      </c>
      <c r="J12" s="573">
        <v>180600</v>
      </c>
      <c r="K12" s="268"/>
      <c r="L12" s="268"/>
      <c r="M12" s="268"/>
      <c r="N12" s="268"/>
      <c r="O12" s="268"/>
      <c r="P12" s="268"/>
      <c r="Q12" s="268"/>
      <c r="R12" s="561">
        <f>K12+L12+M12+N12+O12+P12+Q12</f>
        <v>0</v>
      </c>
      <c r="S12" s="268"/>
      <c r="T12" s="604">
        <f>S12</f>
        <v>0</v>
      </c>
      <c r="U12" s="263"/>
      <c r="V12" s="263"/>
      <c r="W12" s="245"/>
      <c r="X12" s="242"/>
    </row>
    <row r="13" spans="1:24" ht="19.5" customHeight="1">
      <c r="A13" s="271" t="s">
        <v>560</v>
      </c>
      <c r="B13" s="268"/>
      <c r="C13" s="270"/>
      <c r="D13" s="268"/>
      <c r="E13" s="268"/>
      <c r="F13" s="268"/>
      <c r="G13" s="269"/>
      <c r="H13" s="566"/>
      <c r="I13" s="585">
        <f aca="true" t="shared" si="0" ref="I13:I29">H13</f>
        <v>0</v>
      </c>
      <c r="J13" s="573"/>
      <c r="K13" s="268"/>
      <c r="L13" s="268">
        <v>32624</v>
      </c>
      <c r="M13" s="268"/>
      <c r="N13" s="268"/>
      <c r="O13" s="268"/>
      <c r="P13" s="268"/>
      <c r="Q13" s="268"/>
      <c r="R13" s="561">
        <f aca="true" t="shared" si="1" ref="R13:R23">K13+L13+M13+N13+O13+P13+Q13</f>
        <v>32624</v>
      </c>
      <c r="S13" s="264"/>
      <c r="T13" s="604">
        <f aca="true" t="shared" si="2" ref="T13:T29">S13</f>
        <v>0</v>
      </c>
      <c r="U13" s="263"/>
      <c r="V13" s="263"/>
      <c r="W13" s="245"/>
      <c r="X13" s="242"/>
    </row>
    <row r="14" spans="1:24" ht="19.5" customHeight="1">
      <c r="A14" s="271" t="s">
        <v>562</v>
      </c>
      <c r="B14" s="268"/>
      <c r="C14" s="270"/>
      <c r="D14" s="268"/>
      <c r="E14" s="268"/>
      <c r="F14" s="268"/>
      <c r="G14" s="269"/>
      <c r="H14" s="566"/>
      <c r="I14" s="585">
        <f t="shared" si="0"/>
        <v>0</v>
      </c>
      <c r="J14" s="573"/>
      <c r="K14" s="268"/>
      <c r="L14" s="268">
        <v>71768</v>
      </c>
      <c r="M14" s="268"/>
      <c r="N14" s="268"/>
      <c r="O14" s="268"/>
      <c r="P14" s="268"/>
      <c r="Q14" s="268"/>
      <c r="R14" s="561">
        <f t="shared" si="1"/>
        <v>71768</v>
      </c>
      <c r="S14" s="264"/>
      <c r="T14" s="604">
        <f t="shared" si="2"/>
        <v>0</v>
      </c>
      <c r="U14" s="263"/>
      <c r="V14" s="263"/>
      <c r="W14" s="245"/>
      <c r="X14" s="242"/>
    </row>
    <row r="15" spans="1:24" ht="19.5" customHeight="1">
      <c r="A15" s="271" t="s">
        <v>725</v>
      </c>
      <c r="B15" s="268"/>
      <c r="C15" s="270"/>
      <c r="D15" s="268"/>
      <c r="E15" s="268"/>
      <c r="F15" s="268"/>
      <c r="G15" s="269"/>
      <c r="H15" s="566"/>
      <c r="I15" s="585">
        <f t="shared" si="0"/>
        <v>0</v>
      </c>
      <c r="J15" s="573">
        <v>167600</v>
      </c>
      <c r="K15" s="268"/>
      <c r="L15" s="268"/>
      <c r="M15" s="268"/>
      <c r="N15" s="268"/>
      <c r="O15" s="268"/>
      <c r="P15" s="268"/>
      <c r="Q15" s="264"/>
      <c r="R15" s="561">
        <f t="shared" si="1"/>
        <v>0</v>
      </c>
      <c r="S15" s="264"/>
      <c r="T15" s="604">
        <f t="shared" si="2"/>
        <v>0</v>
      </c>
      <c r="U15" s="263"/>
      <c r="V15" s="263"/>
      <c r="W15" s="245"/>
      <c r="X15" s="242"/>
    </row>
    <row r="16" spans="1:24" ht="19.5" customHeight="1">
      <c r="A16" s="271" t="s">
        <v>727</v>
      </c>
      <c r="B16" s="268"/>
      <c r="C16" s="270"/>
      <c r="D16" s="268"/>
      <c r="E16" s="268"/>
      <c r="F16" s="268"/>
      <c r="G16" s="269"/>
      <c r="H16" s="566">
        <v>71654</v>
      </c>
      <c r="I16" s="585">
        <f t="shared" si="0"/>
        <v>71654</v>
      </c>
      <c r="J16" s="573"/>
      <c r="K16" s="268"/>
      <c r="L16" s="268"/>
      <c r="M16" s="268"/>
      <c r="N16" s="268"/>
      <c r="O16" s="268"/>
      <c r="P16" s="268"/>
      <c r="Q16" s="264"/>
      <c r="R16" s="561">
        <f t="shared" si="1"/>
        <v>0</v>
      </c>
      <c r="S16" s="264"/>
      <c r="T16" s="604">
        <f t="shared" si="2"/>
        <v>0</v>
      </c>
      <c r="U16" s="263"/>
      <c r="V16" s="263"/>
      <c r="W16" s="245"/>
      <c r="X16" s="242"/>
    </row>
    <row r="17" spans="1:24" ht="19.5" customHeight="1">
      <c r="A17" s="271" t="s">
        <v>726</v>
      </c>
      <c r="B17" s="268"/>
      <c r="C17" s="270"/>
      <c r="D17" s="268"/>
      <c r="E17" s="268"/>
      <c r="F17" s="268"/>
      <c r="G17" s="269"/>
      <c r="H17" s="566"/>
      <c r="I17" s="585">
        <f t="shared" si="0"/>
        <v>0</v>
      </c>
      <c r="J17" s="573">
        <v>62200</v>
      </c>
      <c r="K17" s="268"/>
      <c r="L17" s="268">
        <v>72736</v>
      </c>
      <c r="M17" s="268"/>
      <c r="N17" s="268"/>
      <c r="O17" s="268"/>
      <c r="P17" s="268"/>
      <c r="Q17" s="264"/>
      <c r="R17" s="561">
        <f t="shared" si="1"/>
        <v>72736</v>
      </c>
      <c r="S17" s="264"/>
      <c r="T17" s="604">
        <f t="shared" si="2"/>
        <v>0</v>
      </c>
      <c r="U17" s="263"/>
      <c r="V17" s="263"/>
      <c r="W17" s="245"/>
      <c r="X17" s="242"/>
    </row>
    <row r="18" spans="1:24" ht="19.5" customHeight="1">
      <c r="A18" s="559" t="s">
        <v>566</v>
      </c>
      <c r="B18" s="268"/>
      <c r="C18" s="270"/>
      <c r="D18" s="268"/>
      <c r="E18" s="268"/>
      <c r="F18" s="268"/>
      <c r="G18" s="269"/>
      <c r="H18" s="566"/>
      <c r="I18" s="585">
        <f t="shared" si="0"/>
        <v>0</v>
      </c>
      <c r="J18" s="573"/>
      <c r="K18" s="268"/>
      <c r="L18" s="268">
        <v>52368</v>
      </c>
      <c r="M18" s="268"/>
      <c r="N18" s="268"/>
      <c r="O18" s="268"/>
      <c r="P18" s="268"/>
      <c r="Q18" s="264"/>
      <c r="R18" s="561">
        <f t="shared" si="1"/>
        <v>52368</v>
      </c>
      <c r="S18" s="264"/>
      <c r="T18" s="604">
        <f t="shared" si="2"/>
        <v>0</v>
      </c>
      <c r="U18" s="263"/>
      <c r="V18" s="263"/>
      <c r="W18" s="245"/>
      <c r="X18" s="242"/>
    </row>
    <row r="19" spans="1:24" ht="19.5" customHeight="1">
      <c r="A19" s="271" t="s">
        <v>728</v>
      </c>
      <c r="B19" s="268"/>
      <c r="C19" s="270"/>
      <c r="D19" s="268"/>
      <c r="E19" s="268"/>
      <c r="F19" s="268"/>
      <c r="G19" s="269"/>
      <c r="H19" s="566"/>
      <c r="I19" s="585">
        <f t="shared" si="0"/>
        <v>0</v>
      </c>
      <c r="J19" s="573">
        <v>160400</v>
      </c>
      <c r="K19" s="268"/>
      <c r="L19" s="268"/>
      <c r="M19" s="268"/>
      <c r="N19" s="268"/>
      <c r="O19" s="268"/>
      <c r="P19" s="268"/>
      <c r="Q19" s="264"/>
      <c r="R19" s="561">
        <f t="shared" si="1"/>
        <v>0</v>
      </c>
      <c r="S19" s="264"/>
      <c r="T19" s="604">
        <f t="shared" si="2"/>
        <v>0</v>
      </c>
      <c r="U19" s="263"/>
      <c r="V19" s="263"/>
      <c r="W19" s="245"/>
      <c r="X19" s="242"/>
    </row>
    <row r="20" spans="1:24" ht="19.5" customHeight="1">
      <c r="A20" s="347" t="s">
        <v>568</v>
      </c>
      <c r="B20" s="268"/>
      <c r="C20" s="270"/>
      <c r="D20" s="268"/>
      <c r="E20" s="268"/>
      <c r="F20" s="268"/>
      <c r="G20" s="269"/>
      <c r="H20" s="567"/>
      <c r="I20" s="585">
        <f t="shared" si="0"/>
        <v>0</v>
      </c>
      <c r="J20" s="574">
        <v>110000</v>
      </c>
      <c r="K20" s="268"/>
      <c r="L20" s="268">
        <v>140288</v>
      </c>
      <c r="M20" s="268"/>
      <c r="N20" s="268"/>
      <c r="O20" s="268"/>
      <c r="P20" s="268"/>
      <c r="Q20" s="264"/>
      <c r="R20" s="561">
        <f t="shared" si="1"/>
        <v>140288</v>
      </c>
      <c r="S20" s="264"/>
      <c r="T20" s="604">
        <f t="shared" si="2"/>
        <v>0</v>
      </c>
      <c r="U20" s="263"/>
      <c r="V20" s="263"/>
      <c r="W20" s="245"/>
      <c r="X20" s="242"/>
    </row>
    <row r="21" spans="1:24" ht="19.5" customHeight="1">
      <c r="A21" s="271" t="s">
        <v>729</v>
      </c>
      <c r="B21" s="268"/>
      <c r="C21" s="270"/>
      <c r="D21" s="268"/>
      <c r="E21" s="268"/>
      <c r="F21" s="268"/>
      <c r="G21" s="269"/>
      <c r="H21" s="566">
        <v>41450</v>
      </c>
      <c r="I21" s="585">
        <f t="shared" si="0"/>
        <v>41450</v>
      </c>
      <c r="J21" s="573"/>
      <c r="K21" s="268"/>
      <c r="L21" s="268"/>
      <c r="M21" s="268"/>
      <c r="N21" s="268"/>
      <c r="O21" s="268"/>
      <c r="P21" s="268"/>
      <c r="Q21" s="264"/>
      <c r="R21" s="561">
        <f t="shared" si="1"/>
        <v>0</v>
      </c>
      <c r="S21" s="264"/>
      <c r="T21" s="604">
        <f t="shared" si="2"/>
        <v>0</v>
      </c>
      <c r="U21" s="263"/>
      <c r="V21" s="263"/>
      <c r="W21" s="245"/>
      <c r="X21" s="242"/>
    </row>
    <row r="22" spans="1:157" s="174" customFormat="1" ht="19.5" customHeight="1" thickBot="1">
      <c r="A22" s="300" t="s">
        <v>512</v>
      </c>
      <c r="B22" s="268"/>
      <c r="C22" s="270"/>
      <c r="D22" s="268"/>
      <c r="E22" s="268"/>
      <c r="F22" s="268"/>
      <c r="G22" s="269"/>
      <c r="H22" s="566"/>
      <c r="I22" s="585">
        <f t="shared" si="0"/>
        <v>0</v>
      </c>
      <c r="J22" s="573"/>
      <c r="K22" s="268"/>
      <c r="L22" s="268">
        <v>371572</v>
      </c>
      <c r="M22" s="268"/>
      <c r="N22" s="268"/>
      <c r="O22" s="268"/>
      <c r="P22" s="268"/>
      <c r="Q22" s="264"/>
      <c r="R22" s="561">
        <f t="shared" si="1"/>
        <v>371572</v>
      </c>
      <c r="S22" s="264"/>
      <c r="T22" s="604">
        <f t="shared" si="2"/>
        <v>0</v>
      </c>
      <c r="U22" s="263"/>
      <c r="V22" s="263"/>
      <c r="W22" s="245"/>
      <c r="X22" s="24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row>
    <row r="23" spans="1:157" s="174" customFormat="1" ht="19.5" customHeight="1" hidden="1" thickBot="1">
      <c r="A23" s="301"/>
      <c r="B23" s="581"/>
      <c r="C23" s="582"/>
      <c r="D23" s="581"/>
      <c r="E23" s="581"/>
      <c r="F23" s="581"/>
      <c r="G23" s="583"/>
      <c r="H23" s="584"/>
      <c r="I23" s="586">
        <f t="shared" si="0"/>
        <v>0</v>
      </c>
      <c r="J23" s="598"/>
      <c r="K23" s="581"/>
      <c r="L23" s="581"/>
      <c r="M23" s="581"/>
      <c r="N23" s="581"/>
      <c r="O23" s="581"/>
      <c r="P23" s="581"/>
      <c r="Q23" s="594"/>
      <c r="R23" s="599">
        <f t="shared" si="1"/>
        <v>0</v>
      </c>
      <c r="S23" s="594"/>
      <c r="T23" s="605">
        <f t="shared" si="2"/>
        <v>0</v>
      </c>
      <c r="U23" s="263"/>
      <c r="V23" s="263"/>
      <c r="W23" s="245"/>
      <c r="X23" s="242"/>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row>
    <row r="24" spans="1:157" s="174" customFormat="1" ht="19.5" thickBot="1">
      <c r="A24" s="312" t="s">
        <v>567</v>
      </c>
      <c r="B24" s="313">
        <v>0</v>
      </c>
      <c r="C24" s="314"/>
      <c r="D24" s="313">
        <v>0</v>
      </c>
      <c r="E24" s="313">
        <v>0</v>
      </c>
      <c r="F24" s="313"/>
      <c r="G24" s="348" t="e">
        <f>#REF!+#REF!</f>
        <v>#REF!</v>
      </c>
      <c r="H24" s="562">
        <f>H12+H15+H17+H18+H19+H20+H21+H22+H23+H16+H14+H13</f>
        <v>113104</v>
      </c>
      <c r="I24" s="587">
        <f t="shared" si="0"/>
        <v>113104</v>
      </c>
      <c r="J24" s="352">
        <f>J12+J15+J17+J18+J19+J20+J21+J22+J23+J16+J14+J13</f>
        <v>680800</v>
      </c>
      <c r="K24" s="352">
        <f>K12+K15+K17+K18+K19+K20+K21+K22+K23+K16+K14+K13</f>
        <v>0</v>
      </c>
      <c r="L24" s="352">
        <f>L12+L15+L17+L18+L19+L20+L21+L22+L23+L16+L14+L13</f>
        <v>741356</v>
      </c>
      <c r="M24" s="352">
        <f>M12+M15+M17+M18+M19+M20+M21+M22+M23+M16+M14+M13</f>
        <v>0</v>
      </c>
      <c r="N24" s="352">
        <f aca="true" t="shared" si="3" ref="N24:S24">N12+N15+N17+N18+N19+N20+N21+N22+N23</f>
        <v>0</v>
      </c>
      <c r="O24" s="352">
        <f t="shared" si="3"/>
        <v>0</v>
      </c>
      <c r="P24" s="352">
        <f t="shared" si="3"/>
        <v>0</v>
      </c>
      <c r="Q24" s="352">
        <f t="shared" si="3"/>
        <v>0</v>
      </c>
      <c r="R24" s="562">
        <f t="shared" si="3"/>
        <v>636964</v>
      </c>
      <c r="S24" s="562">
        <f t="shared" si="3"/>
        <v>0</v>
      </c>
      <c r="T24" s="603">
        <f t="shared" si="2"/>
        <v>0</v>
      </c>
      <c r="U24" s="254"/>
      <c r="V24" s="254"/>
      <c r="W24" s="254"/>
      <c r="X24" s="242"/>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row>
    <row r="25" spans="1:157" s="174" customFormat="1" ht="19.5" hidden="1" thickBot="1">
      <c r="A25" s="308" t="s">
        <v>534</v>
      </c>
      <c r="B25" s="309"/>
      <c r="C25" s="288"/>
      <c r="D25" s="309"/>
      <c r="E25" s="309"/>
      <c r="F25" s="309"/>
      <c r="G25" s="310"/>
      <c r="H25" s="568"/>
      <c r="I25" s="585">
        <f t="shared" si="0"/>
        <v>0</v>
      </c>
      <c r="J25" s="576"/>
      <c r="K25" s="311"/>
      <c r="L25" s="311"/>
      <c r="M25" s="311"/>
      <c r="N25" s="311"/>
      <c r="O25" s="311"/>
      <c r="P25" s="311"/>
      <c r="Q25" s="311"/>
      <c r="R25" s="565">
        <f>K25+L25+M25+N25+O25+P25+Q25</f>
        <v>0</v>
      </c>
      <c r="S25" s="311"/>
      <c r="T25" s="268">
        <f t="shared" si="2"/>
        <v>0</v>
      </c>
      <c r="U25" s="254"/>
      <c r="V25" s="254"/>
      <c r="W25" s="254"/>
      <c r="X25" s="242"/>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74" customFormat="1" ht="18.75">
      <c r="A26" s="253" t="s">
        <v>534</v>
      </c>
      <c r="B26" s="250"/>
      <c r="C26" s="255"/>
      <c r="D26" s="250"/>
      <c r="E26" s="250"/>
      <c r="F26" s="74"/>
      <c r="G26" s="249"/>
      <c r="H26" s="569"/>
      <c r="I26" s="585">
        <f t="shared" si="0"/>
        <v>0</v>
      </c>
      <c r="J26" s="577">
        <v>-680800</v>
      </c>
      <c r="K26" s="74"/>
      <c r="L26" s="381"/>
      <c r="M26" s="74"/>
      <c r="N26" s="74"/>
      <c r="O26" s="381"/>
      <c r="P26" s="74"/>
      <c r="Q26" s="74"/>
      <c r="R26" s="563">
        <f>K26+L26+M26+N26+O26+P26+Q26+J26</f>
        <v>-680800</v>
      </c>
      <c r="S26" s="252"/>
      <c r="T26" s="268">
        <f t="shared" si="2"/>
        <v>0</v>
      </c>
      <c r="U26" s="254"/>
      <c r="V26" s="254"/>
      <c r="W26" s="254"/>
      <c r="X26" s="242"/>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74" customFormat="1" ht="18.75">
      <c r="A27" s="329" t="s">
        <v>511</v>
      </c>
      <c r="B27" s="556"/>
      <c r="C27" s="557"/>
      <c r="D27" s="556"/>
      <c r="E27" s="556"/>
      <c r="F27" s="206"/>
      <c r="G27" s="331"/>
      <c r="H27" s="570"/>
      <c r="I27" s="585">
        <f t="shared" si="0"/>
        <v>0</v>
      </c>
      <c r="J27" s="578"/>
      <c r="K27" s="206"/>
      <c r="L27" s="558"/>
      <c r="M27" s="206"/>
      <c r="N27" s="206"/>
      <c r="O27" s="558"/>
      <c r="P27" s="206"/>
      <c r="Q27" s="206"/>
      <c r="R27" s="564"/>
      <c r="S27" s="259">
        <v>1110000</v>
      </c>
      <c r="T27" s="604">
        <f t="shared" si="2"/>
        <v>1110000</v>
      </c>
      <c r="U27" s="254"/>
      <c r="V27" s="254"/>
      <c r="W27" s="254"/>
      <c r="X27" s="242"/>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74" customFormat="1" ht="19.5" thickBot="1">
      <c r="A28" s="329" t="s">
        <v>510</v>
      </c>
      <c r="B28" s="302"/>
      <c r="C28" s="304"/>
      <c r="D28" s="302"/>
      <c r="E28" s="302"/>
      <c r="F28" s="302"/>
      <c r="G28" s="302"/>
      <c r="H28" s="571"/>
      <c r="I28" s="586">
        <f t="shared" si="0"/>
        <v>0</v>
      </c>
      <c r="J28" s="579"/>
      <c r="K28" s="330"/>
      <c r="L28" s="330"/>
      <c r="M28" s="330">
        <v>540000</v>
      </c>
      <c r="N28" s="330"/>
      <c r="O28" s="330"/>
      <c r="P28" s="330"/>
      <c r="Q28" s="330"/>
      <c r="R28" s="600">
        <f>K28+L28+M28+N28+O28+P28+Q28</f>
        <v>540000</v>
      </c>
      <c r="S28" s="601"/>
      <c r="T28" s="581">
        <f t="shared" si="2"/>
        <v>0</v>
      </c>
      <c r="U28" s="245"/>
      <c r="V28" s="245"/>
      <c r="W28" s="245"/>
      <c r="X28" s="242"/>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74" customFormat="1" ht="20.25" thickBot="1">
      <c r="A29" s="332" t="s">
        <v>7</v>
      </c>
      <c r="B29" s="313">
        <v>0</v>
      </c>
      <c r="C29" s="333"/>
      <c r="D29" s="313">
        <v>0</v>
      </c>
      <c r="E29" s="313">
        <v>0</v>
      </c>
      <c r="F29" s="315" t="e">
        <f>#REF!+F24+F26+F28</f>
        <v>#REF!</v>
      </c>
      <c r="G29" s="315" t="e">
        <f>#REF!+G24+G26+G28</f>
        <v>#REF!</v>
      </c>
      <c r="H29" s="348">
        <f aca="true" t="shared" si="4" ref="H29:P29">H24+H25+H26+H28</f>
        <v>113104</v>
      </c>
      <c r="I29" s="587">
        <f t="shared" si="0"/>
        <v>113104</v>
      </c>
      <c r="J29" s="575">
        <f t="shared" si="4"/>
        <v>0</v>
      </c>
      <c r="K29" s="315">
        <f t="shared" si="4"/>
        <v>0</v>
      </c>
      <c r="L29" s="315">
        <f t="shared" si="4"/>
        <v>741356</v>
      </c>
      <c r="M29" s="315">
        <f t="shared" si="4"/>
        <v>540000</v>
      </c>
      <c r="N29" s="315">
        <f t="shared" si="4"/>
        <v>0</v>
      </c>
      <c r="O29" s="315">
        <f t="shared" si="4"/>
        <v>0</v>
      </c>
      <c r="P29" s="315">
        <f t="shared" si="4"/>
        <v>0</v>
      </c>
      <c r="Q29" s="348"/>
      <c r="R29" s="562">
        <f>K29+L29+M29+N29+O29+P29+Q29+J29</f>
        <v>1281356</v>
      </c>
      <c r="S29" s="315">
        <f>S24+S26+S27+S28</f>
        <v>1110000</v>
      </c>
      <c r="T29" s="603">
        <f t="shared" si="2"/>
        <v>1110000</v>
      </c>
      <c r="U29" s="248"/>
      <c r="V29" s="248"/>
      <c r="W29" s="245"/>
      <c r="X29" s="242"/>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74" customFormat="1" ht="23.25">
      <c r="A30" s="247"/>
      <c r="B30" s="247"/>
      <c r="C30" s="247"/>
      <c r="D30" s="247"/>
      <c r="E30" s="247"/>
      <c r="F30" s="247"/>
      <c r="G30" s="247"/>
      <c r="H30" s="247"/>
      <c r="I30" s="247"/>
      <c r="J30" s="247"/>
      <c r="K30" s="247"/>
      <c r="L30" s="247"/>
      <c r="M30" s="247"/>
      <c r="N30" s="247"/>
      <c r="O30" s="247"/>
      <c r="P30" s="247"/>
      <c r="Q30" s="247"/>
      <c r="R30" s="246"/>
      <c r="S30" s="245"/>
      <c r="T30" s="245"/>
      <c r="U30" s="245"/>
      <c r="V30" s="245"/>
      <c r="W30" s="245"/>
      <c r="X30" s="242"/>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74" customFormat="1" ht="20.25">
      <c r="A31" s="788" t="s">
        <v>775</v>
      </c>
      <c r="B31" s="788"/>
      <c r="C31" s="788"/>
      <c r="D31" s="788"/>
      <c r="E31" s="788"/>
      <c r="F31" s="788"/>
      <c r="G31" s="788"/>
      <c r="H31" s="788"/>
      <c r="I31" s="788"/>
      <c r="J31" s="788"/>
      <c r="K31" s="788"/>
      <c r="L31" s="788"/>
      <c r="M31" s="788"/>
      <c r="N31" s="788"/>
      <c r="O31" s="788"/>
      <c r="P31" s="788"/>
      <c r="Q31" s="788"/>
      <c r="R31" s="788"/>
      <c r="S31" s="788"/>
      <c r="T31" s="788"/>
      <c r="U31" s="788"/>
      <c r="V31" s="788"/>
      <c r="W31" s="245"/>
      <c r="X31" s="242"/>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74" customFormat="1" ht="18.75">
      <c r="A32" s="680"/>
      <c r="B32" s="680"/>
      <c r="C32" s="680"/>
      <c r="D32" s="680"/>
      <c r="E32" s="680"/>
      <c r="F32" s="680"/>
      <c r="G32" s="680"/>
      <c r="H32" s="680"/>
      <c r="I32" s="244"/>
      <c r="J32" s="244"/>
      <c r="K32" s="244"/>
      <c r="L32" s="244"/>
      <c r="M32" s="244"/>
      <c r="N32" s="244"/>
      <c r="O32" s="244"/>
      <c r="P32" s="244"/>
      <c r="Q32" s="244"/>
      <c r="R32" s="243"/>
      <c r="S32" s="242"/>
      <c r="T32" s="242"/>
      <c r="U32" s="242"/>
      <c r="V32" s="242"/>
      <c r="W32" s="242"/>
      <c r="X32" s="24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74" customFormat="1" ht="12.75">
      <c r="A33" s="243"/>
      <c r="B33" s="243"/>
      <c r="C33" s="243"/>
      <c r="D33" s="243"/>
      <c r="E33" s="243"/>
      <c r="F33" s="243"/>
      <c r="G33" s="243"/>
      <c r="H33" s="243"/>
      <c r="I33" s="243"/>
      <c r="J33" s="243"/>
      <c r="K33" s="243"/>
      <c r="L33" s="243"/>
      <c r="M33" s="243"/>
      <c r="N33" s="243"/>
      <c r="O33" s="243"/>
      <c r="P33" s="243"/>
      <c r="Q33" s="243"/>
      <c r="R33" s="243"/>
      <c r="S33" s="242"/>
      <c r="T33" s="242"/>
      <c r="U33" s="242"/>
      <c r="V33" s="242"/>
      <c r="W33" s="242"/>
      <c r="X33" s="242"/>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74" customFormat="1" ht="12.75">
      <c r="A34" s="681"/>
      <c r="B34" s="681"/>
      <c r="C34" s="681"/>
      <c r="D34" s="681"/>
      <c r="E34" s="681"/>
      <c r="F34" s="681"/>
      <c r="G34" s="681"/>
      <c r="H34" s="681"/>
      <c r="I34" s="681"/>
      <c r="J34" s="681"/>
      <c r="K34" s="681"/>
      <c r="L34" s="681"/>
      <c r="M34" s="681"/>
      <c r="N34" s="681"/>
      <c r="O34" s="681"/>
      <c r="P34" s="681"/>
      <c r="Q34" s="681"/>
      <c r="R34" s="681"/>
      <c r="S34" s="681"/>
      <c r="T34" s="681"/>
      <c r="U34" s="242"/>
      <c r="V34" s="242"/>
      <c r="W34" s="242"/>
      <c r="X34" s="242"/>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74" customFormat="1" ht="12.75">
      <c r="A35" s="681"/>
      <c r="B35" s="681"/>
      <c r="C35" s="681"/>
      <c r="D35" s="681"/>
      <c r="E35" s="681"/>
      <c r="F35" s="681"/>
      <c r="G35" s="681"/>
      <c r="H35" s="681"/>
      <c r="I35" s="681"/>
      <c r="J35" s="681"/>
      <c r="K35" s="681"/>
      <c r="L35" s="681"/>
      <c r="M35" s="681"/>
      <c r="N35" s="681"/>
      <c r="O35" s="681"/>
      <c r="P35" s="681"/>
      <c r="Q35" s="681"/>
      <c r="R35" s="681"/>
      <c r="S35" s="681"/>
      <c r="T35" s="681"/>
      <c r="U35" s="242"/>
      <c r="V35" s="242"/>
      <c r="W35" s="242"/>
      <c r="X35" s="242"/>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sheetData>
  <sheetProtection/>
  <mergeCells count="16">
    <mergeCell ref="G1:T1"/>
    <mergeCell ref="H2:S2"/>
    <mergeCell ref="A3:V3"/>
    <mergeCell ref="A7:A10"/>
    <mergeCell ref="F7:R7"/>
    <mergeCell ref="J8:R8"/>
    <mergeCell ref="K9:L9"/>
    <mergeCell ref="A31:V31"/>
    <mergeCell ref="A32:H32"/>
    <mergeCell ref="A34:T35"/>
    <mergeCell ref="H8:H9"/>
    <mergeCell ref="R9:R10"/>
    <mergeCell ref="V9:V10"/>
    <mergeCell ref="S8:T8"/>
    <mergeCell ref="I8:I10"/>
    <mergeCell ref="T9:T10"/>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N81"/>
  <sheetViews>
    <sheetView view="pageBreakPreview" zoomScaleSheetLayoutView="100" zoomScalePageLayoutView="0" workbookViewId="0" topLeftCell="F1">
      <selection activeCell="G2" sqref="G2:L2"/>
    </sheetView>
  </sheetViews>
  <sheetFormatPr defaultColWidth="9.16015625" defaultRowHeight="12.75"/>
  <cols>
    <col min="1" max="1" width="16.66015625" style="26" hidden="1" customWidth="1"/>
    <col min="2" max="2" width="11.5" style="26" hidden="1" customWidth="1"/>
    <col min="3" max="3" width="16" style="26" customWidth="1"/>
    <col min="4" max="4" width="18" style="26" customWidth="1"/>
    <col min="5" max="5" width="17.83203125" style="26" customWidth="1"/>
    <col min="6" max="6" width="58.5" style="26" customWidth="1"/>
    <col min="7" max="7" width="43.83203125" style="26" customWidth="1"/>
    <col min="8" max="8" width="26.33203125" style="26" customWidth="1"/>
    <col min="9" max="9" width="16.5" style="26" customWidth="1"/>
    <col min="10" max="10" width="16" style="24" customWidth="1"/>
    <col min="11" max="11" width="14.83203125" style="57" customWidth="1"/>
    <col min="12" max="12" width="19.66015625" style="24" customWidth="1"/>
    <col min="13" max="13" width="4.33203125" style="28" customWidth="1"/>
    <col min="14" max="14" width="19.5" style="28" customWidth="1"/>
    <col min="15" max="16384" width="9.16015625" style="28" customWidth="1"/>
  </cols>
  <sheetData>
    <row r="1" spans="1:12" s="25" customFormat="1" ht="15.75">
      <c r="A1" s="24"/>
      <c r="B1" s="24"/>
      <c r="C1" s="649"/>
      <c r="D1" s="649"/>
      <c r="E1" s="649"/>
      <c r="F1" s="649"/>
      <c r="G1" s="649"/>
      <c r="H1" s="649"/>
      <c r="I1" s="649"/>
      <c r="J1" s="649"/>
      <c r="K1" s="649"/>
      <c r="L1" s="649"/>
    </row>
    <row r="2" spans="7:12" ht="57" customHeight="1">
      <c r="G2" s="673" t="s">
        <v>764</v>
      </c>
      <c r="H2" s="673"/>
      <c r="I2" s="673"/>
      <c r="J2" s="675"/>
      <c r="K2" s="675"/>
      <c r="L2" s="675"/>
    </row>
    <row r="3" spans="10:12" ht="21" customHeight="1">
      <c r="J3" s="27"/>
      <c r="K3" s="29"/>
      <c r="L3" s="27"/>
    </row>
    <row r="4" spans="3:12" ht="48" customHeight="1">
      <c r="C4" s="651" t="s">
        <v>757</v>
      </c>
      <c r="D4" s="742"/>
      <c r="E4" s="742"/>
      <c r="F4" s="742"/>
      <c r="G4" s="742"/>
      <c r="H4" s="742"/>
      <c r="I4" s="742"/>
      <c r="J4" s="742"/>
      <c r="K4" s="742"/>
      <c r="L4" s="742"/>
    </row>
    <row r="5" spans="3:12" ht="13.5" customHeight="1">
      <c r="C5" s="745">
        <v>13307200000</v>
      </c>
      <c r="D5" s="746"/>
      <c r="E5" s="540"/>
      <c r="F5" s="540"/>
      <c r="G5" s="540"/>
      <c r="H5" s="540"/>
      <c r="I5" s="540"/>
      <c r="J5" s="540"/>
      <c r="K5" s="540"/>
      <c r="L5" s="540"/>
    </row>
    <row r="6" spans="3:12" ht="17.25" customHeight="1">
      <c r="C6" s="743" t="s">
        <v>707</v>
      </c>
      <c r="D6" s="744"/>
      <c r="E6" s="540"/>
      <c r="F6" s="540"/>
      <c r="G6" s="540"/>
      <c r="H6" s="540"/>
      <c r="I6" s="540"/>
      <c r="J6" s="540"/>
      <c r="K6" s="540"/>
      <c r="L6" s="540"/>
    </row>
    <row r="7" spans="3:14" ht="18.75">
      <c r="C7" s="30"/>
      <c r="D7" s="31"/>
      <c r="E7" s="31"/>
      <c r="F7" s="31"/>
      <c r="G7" s="32"/>
      <c r="H7" s="32"/>
      <c r="I7" s="32"/>
      <c r="J7" s="33"/>
      <c r="K7" s="34"/>
      <c r="L7" s="35" t="s">
        <v>100</v>
      </c>
      <c r="M7" s="198"/>
      <c r="N7" s="198"/>
    </row>
    <row r="8" spans="1:14" s="25" customFormat="1" ht="56.25" customHeight="1">
      <c r="A8" s="36"/>
      <c r="B8" s="143"/>
      <c r="C8" s="740" t="s">
        <v>21</v>
      </c>
      <c r="D8" s="740" t="s">
        <v>425</v>
      </c>
      <c r="E8" s="740" t="s">
        <v>427</v>
      </c>
      <c r="F8" s="741" t="s">
        <v>428</v>
      </c>
      <c r="G8" s="737" t="s">
        <v>429</v>
      </c>
      <c r="H8" s="737" t="s">
        <v>430</v>
      </c>
      <c r="I8" s="737" t="s">
        <v>431</v>
      </c>
      <c r="J8" s="737" t="s">
        <v>5</v>
      </c>
      <c r="K8" s="738" t="s">
        <v>6</v>
      </c>
      <c r="L8" s="739"/>
      <c r="M8" s="199"/>
      <c r="N8" s="200"/>
    </row>
    <row r="9" spans="1:14" s="25" customFormat="1" ht="51" customHeight="1">
      <c r="A9" s="36"/>
      <c r="B9" s="36"/>
      <c r="C9" s="658"/>
      <c r="D9" s="658"/>
      <c r="E9" s="658"/>
      <c r="F9" s="658"/>
      <c r="G9" s="658"/>
      <c r="H9" s="658"/>
      <c r="I9" s="658"/>
      <c r="J9" s="658"/>
      <c r="K9" s="201" t="s">
        <v>432</v>
      </c>
      <c r="L9" s="343" t="s">
        <v>433</v>
      </c>
      <c r="M9" s="199"/>
      <c r="N9" s="200"/>
    </row>
    <row r="10" spans="1:14" s="39" customFormat="1" ht="14.25" customHeight="1" thickBot="1">
      <c r="A10" s="37"/>
      <c r="B10" s="37"/>
      <c r="C10" s="231">
        <v>1</v>
      </c>
      <c r="D10" s="341">
        <v>2</v>
      </c>
      <c r="E10" s="341">
        <v>3</v>
      </c>
      <c r="F10" s="231">
        <v>4</v>
      </c>
      <c r="G10" s="342">
        <v>5</v>
      </c>
      <c r="H10" s="342">
        <v>6</v>
      </c>
      <c r="I10" s="342">
        <v>7</v>
      </c>
      <c r="J10" s="231">
        <v>8</v>
      </c>
      <c r="K10" s="336">
        <v>9</v>
      </c>
      <c r="L10" s="342">
        <v>10</v>
      </c>
      <c r="M10" s="33"/>
      <c r="N10" s="33"/>
    </row>
    <row r="11" spans="1:14" s="39" customFormat="1" ht="14.25" customHeight="1" thickBot="1">
      <c r="A11" s="37"/>
      <c r="B11" s="37"/>
      <c r="C11" s="525" t="s">
        <v>113</v>
      </c>
      <c r="D11" s="454" t="s">
        <v>23</v>
      </c>
      <c r="E11" s="455"/>
      <c r="F11" s="526" t="s">
        <v>85</v>
      </c>
      <c r="G11" s="527"/>
      <c r="H11" s="527"/>
      <c r="I11" s="528">
        <f>J11+K11</f>
        <v>75000</v>
      </c>
      <c r="J11" s="526">
        <f>J13+J14+J15+J16+J17+J12</f>
        <v>0</v>
      </c>
      <c r="K11" s="526">
        <f>K13+K14+K15+K16+K17+K12</f>
        <v>75000</v>
      </c>
      <c r="L11" s="526">
        <f>L13+L14+L15+L16+L17+L12</f>
        <v>75000</v>
      </c>
      <c r="M11" s="33"/>
      <c r="N11" s="33"/>
    </row>
    <row r="12" spans="1:14" s="39" customFormat="1" ht="64.5" customHeight="1" hidden="1">
      <c r="A12" s="37"/>
      <c r="B12" s="37"/>
      <c r="C12" s="549" t="s">
        <v>456</v>
      </c>
      <c r="D12" s="431">
        <v>5062</v>
      </c>
      <c r="E12" s="430" t="s">
        <v>38</v>
      </c>
      <c r="F12" s="432" t="s">
        <v>458</v>
      </c>
      <c r="G12" s="433" t="s">
        <v>678</v>
      </c>
      <c r="H12" s="434" t="s">
        <v>703</v>
      </c>
      <c r="I12" s="435">
        <f aca="true" t="shared" si="0" ref="I12:I17">J12+K12</f>
        <v>0</v>
      </c>
      <c r="J12" s="431"/>
      <c r="K12" s="436"/>
      <c r="L12" s="433"/>
      <c r="M12" s="33"/>
      <c r="N12" s="33"/>
    </row>
    <row r="13" spans="1:14" s="39" customFormat="1" ht="57" customHeight="1" thickBot="1">
      <c r="A13" s="37"/>
      <c r="B13" s="37"/>
      <c r="C13" s="437" t="s">
        <v>708</v>
      </c>
      <c r="D13" s="437" t="s">
        <v>68</v>
      </c>
      <c r="E13" s="437" t="s">
        <v>480</v>
      </c>
      <c r="F13" s="45" t="s">
        <v>709</v>
      </c>
      <c r="G13" s="439"/>
      <c r="H13" s="434" t="s">
        <v>760</v>
      </c>
      <c r="I13" s="440">
        <f t="shared" si="0"/>
        <v>75000</v>
      </c>
      <c r="J13" s="7"/>
      <c r="K13" s="441">
        <v>75000</v>
      </c>
      <c r="L13" s="439">
        <v>75000</v>
      </c>
      <c r="M13" s="33"/>
      <c r="N13" s="33"/>
    </row>
    <row r="14" spans="1:14" s="39" customFormat="1" ht="47.25" customHeight="1" hidden="1">
      <c r="A14" s="37"/>
      <c r="B14" s="37"/>
      <c r="C14" s="437" t="s">
        <v>462</v>
      </c>
      <c r="D14" s="437" t="s">
        <v>463</v>
      </c>
      <c r="E14" s="437" t="s">
        <v>42</v>
      </c>
      <c r="F14" s="438" t="s">
        <v>464</v>
      </c>
      <c r="G14" s="439" t="s">
        <v>570</v>
      </c>
      <c r="H14" s="434" t="s">
        <v>615</v>
      </c>
      <c r="I14" s="440">
        <f t="shared" si="0"/>
        <v>0</v>
      </c>
      <c r="J14" s="7"/>
      <c r="K14" s="441"/>
      <c r="L14" s="439"/>
      <c r="M14" s="33"/>
      <c r="N14" s="33"/>
    </row>
    <row r="15" spans="1:14" s="39" customFormat="1" ht="128.25" customHeight="1" hidden="1">
      <c r="A15" s="37"/>
      <c r="B15" s="37"/>
      <c r="C15" s="442" t="s">
        <v>465</v>
      </c>
      <c r="D15" s="437" t="s">
        <v>443</v>
      </c>
      <c r="E15" s="437" t="s">
        <v>214</v>
      </c>
      <c r="F15" s="443" t="s">
        <v>442</v>
      </c>
      <c r="G15" s="444" t="s">
        <v>616</v>
      </c>
      <c r="H15" s="434" t="s">
        <v>581</v>
      </c>
      <c r="I15" s="440">
        <f t="shared" si="0"/>
        <v>0</v>
      </c>
      <c r="J15" s="7"/>
      <c r="K15" s="441"/>
      <c r="L15" s="439"/>
      <c r="M15" s="33"/>
      <c r="N15" s="33"/>
    </row>
    <row r="16" spans="1:14" s="39" customFormat="1" ht="54" customHeight="1" hidden="1">
      <c r="A16" s="37"/>
      <c r="B16" s="37"/>
      <c r="C16" s="442" t="s">
        <v>465</v>
      </c>
      <c r="D16" s="437" t="s">
        <v>443</v>
      </c>
      <c r="E16" s="437" t="s">
        <v>214</v>
      </c>
      <c r="F16" s="443" t="s">
        <v>442</v>
      </c>
      <c r="G16" s="445" t="s">
        <v>571</v>
      </c>
      <c r="H16" s="434" t="s">
        <v>615</v>
      </c>
      <c r="I16" s="440">
        <f t="shared" si="0"/>
        <v>0</v>
      </c>
      <c r="J16" s="7"/>
      <c r="K16" s="441"/>
      <c r="L16" s="439"/>
      <c r="M16" s="33"/>
      <c r="N16" s="33"/>
    </row>
    <row r="17" spans="1:14" s="39" customFormat="1" ht="48.75" customHeight="1" hidden="1" thickBot="1">
      <c r="A17" s="37"/>
      <c r="B17" s="37"/>
      <c r="C17" s="446" t="s">
        <v>465</v>
      </c>
      <c r="D17" s="447" t="s">
        <v>443</v>
      </c>
      <c r="E17" s="447" t="s">
        <v>214</v>
      </c>
      <c r="F17" s="445" t="s">
        <v>442</v>
      </c>
      <c r="G17" s="445" t="s">
        <v>572</v>
      </c>
      <c r="H17" s="448" t="s">
        <v>582</v>
      </c>
      <c r="I17" s="449">
        <f t="shared" si="0"/>
        <v>0</v>
      </c>
      <c r="J17" s="450"/>
      <c r="K17" s="451"/>
      <c r="L17" s="452"/>
      <c r="M17" s="33"/>
      <c r="N17" s="33"/>
    </row>
    <row r="18" spans="1:12" s="42" customFormat="1" ht="18" customHeight="1" thickBot="1">
      <c r="A18" s="40" t="s">
        <v>23</v>
      </c>
      <c r="B18" s="335"/>
      <c r="C18" s="453" t="s">
        <v>295</v>
      </c>
      <c r="D18" s="454" t="s">
        <v>296</v>
      </c>
      <c r="E18" s="455"/>
      <c r="F18" s="456" t="s">
        <v>25</v>
      </c>
      <c r="G18" s="457"/>
      <c r="H18" s="457"/>
      <c r="I18" s="458">
        <f aca="true" t="shared" si="1" ref="I18:I29">J18+K18</f>
        <v>4841460</v>
      </c>
      <c r="J18" s="459">
        <f>J19+J23+J27+J28+J30+J31+J33+J34+J36+J37+J38+J39+J40+J41+J20+J21+J22+J24+J29+J32+J35</f>
        <v>465000</v>
      </c>
      <c r="K18" s="459">
        <f>K19+K23+K27+K28+K30+K31+K33+K34+K36+K37+K38+K39+K40+K41+K20+K21+K22</f>
        <v>4376460</v>
      </c>
      <c r="L18" s="459">
        <f>L19+L23+L27+L28+L30+L31+L33+L34+L36+L37+L38+L39+L40+L41+L20+L21+L22</f>
        <v>4376460</v>
      </c>
    </row>
    <row r="19" spans="1:12" s="42" customFormat="1" ht="83.25" customHeight="1">
      <c r="A19" s="40"/>
      <c r="B19" s="40"/>
      <c r="C19" s="460" t="s">
        <v>298</v>
      </c>
      <c r="D19" s="431">
        <v>2010</v>
      </c>
      <c r="E19" s="430" t="s">
        <v>29</v>
      </c>
      <c r="F19" s="461" t="s">
        <v>30</v>
      </c>
      <c r="G19" s="462" t="s">
        <v>454</v>
      </c>
      <c r="H19" s="463" t="s">
        <v>703</v>
      </c>
      <c r="I19" s="464">
        <f t="shared" si="1"/>
        <v>1273505</v>
      </c>
      <c r="J19" s="465">
        <v>435000</v>
      </c>
      <c r="K19" s="465">
        <v>838505</v>
      </c>
      <c r="L19" s="465">
        <v>838505</v>
      </c>
    </row>
    <row r="20" spans="1:12" s="42" customFormat="1" ht="78" customHeight="1">
      <c r="A20" s="40"/>
      <c r="B20" s="40"/>
      <c r="C20" s="375" t="s">
        <v>710</v>
      </c>
      <c r="D20" s="43" t="s">
        <v>711</v>
      </c>
      <c r="E20" s="43" t="s">
        <v>480</v>
      </c>
      <c r="F20" s="554" t="s">
        <v>717</v>
      </c>
      <c r="G20" s="462" t="s">
        <v>454</v>
      </c>
      <c r="H20" s="463" t="s">
        <v>703</v>
      </c>
      <c r="I20" s="468">
        <f t="shared" si="1"/>
        <v>557721</v>
      </c>
      <c r="J20" s="469"/>
      <c r="K20" s="470">
        <v>557721</v>
      </c>
      <c r="L20" s="469">
        <v>557721</v>
      </c>
    </row>
    <row r="21" spans="1:12" s="42" customFormat="1" ht="82.5" customHeight="1">
      <c r="A21" s="40"/>
      <c r="B21" s="40"/>
      <c r="C21" s="375" t="s">
        <v>712</v>
      </c>
      <c r="D21" s="619">
        <v>7361</v>
      </c>
      <c r="E21" s="43" t="s">
        <v>356</v>
      </c>
      <c r="F21" s="619" t="s">
        <v>716</v>
      </c>
      <c r="G21" s="462" t="s">
        <v>454</v>
      </c>
      <c r="H21" s="463" t="s">
        <v>703</v>
      </c>
      <c r="I21" s="468">
        <f t="shared" si="1"/>
        <v>2908580</v>
      </c>
      <c r="J21" s="469"/>
      <c r="K21" s="621">
        <v>2908580</v>
      </c>
      <c r="L21" s="621">
        <v>2908580</v>
      </c>
    </row>
    <row r="22" spans="1:12" s="42" customFormat="1" ht="89.25" customHeight="1">
      <c r="A22" s="40"/>
      <c r="B22" s="40"/>
      <c r="C22" s="611" t="s">
        <v>714</v>
      </c>
      <c r="D22" s="610" t="s">
        <v>715</v>
      </c>
      <c r="E22" s="610" t="s">
        <v>356</v>
      </c>
      <c r="F22" s="620" t="s">
        <v>754</v>
      </c>
      <c r="G22" s="462" t="s">
        <v>454</v>
      </c>
      <c r="H22" s="463" t="s">
        <v>703</v>
      </c>
      <c r="I22" s="468">
        <f t="shared" si="1"/>
        <v>71654</v>
      </c>
      <c r="J22" s="469"/>
      <c r="K22" s="622">
        <v>71654</v>
      </c>
      <c r="L22" s="623">
        <v>71654</v>
      </c>
    </row>
    <row r="23" spans="1:12" s="42" customFormat="1" ht="48.75" customHeight="1" hidden="1">
      <c r="A23" s="40"/>
      <c r="B23" s="40"/>
      <c r="C23" s="437" t="s">
        <v>337</v>
      </c>
      <c r="D23" s="437" t="s">
        <v>338</v>
      </c>
      <c r="E23" s="437" t="s">
        <v>32</v>
      </c>
      <c r="F23" s="472" t="s">
        <v>339</v>
      </c>
      <c r="G23" s="473" t="s">
        <v>573</v>
      </c>
      <c r="H23" s="434" t="s">
        <v>703</v>
      </c>
      <c r="I23" s="468">
        <f t="shared" si="1"/>
        <v>0</v>
      </c>
      <c r="J23" s="469"/>
      <c r="K23" s="470"/>
      <c r="L23" s="469"/>
    </row>
    <row r="24" spans="1:12" s="42" customFormat="1" ht="82.5" customHeight="1" hidden="1">
      <c r="A24" s="40"/>
      <c r="B24" s="40"/>
      <c r="C24" s="471" t="s">
        <v>361</v>
      </c>
      <c r="D24" s="471" t="s">
        <v>362</v>
      </c>
      <c r="E24" s="471" t="s">
        <v>32</v>
      </c>
      <c r="F24" s="466" t="s">
        <v>363</v>
      </c>
      <c r="G24" s="474" t="s">
        <v>454</v>
      </c>
      <c r="H24" s="434" t="s">
        <v>704</v>
      </c>
      <c r="I24" s="468">
        <f t="shared" si="1"/>
        <v>0</v>
      </c>
      <c r="J24" s="469"/>
      <c r="K24" s="470"/>
      <c r="L24" s="469"/>
    </row>
    <row r="25" spans="1:12" s="42" customFormat="1" ht="82.5" customHeight="1" hidden="1">
      <c r="A25" s="40"/>
      <c r="B25" s="40"/>
      <c r="C25" s="437"/>
      <c r="D25" s="437"/>
      <c r="E25" s="437"/>
      <c r="F25" s="466"/>
      <c r="G25" s="474" t="s">
        <v>454</v>
      </c>
      <c r="H25" s="434" t="s">
        <v>655</v>
      </c>
      <c r="I25" s="468">
        <f t="shared" si="1"/>
        <v>0</v>
      </c>
      <c r="J25" s="469"/>
      <c r="K25" s="470"/>
      <c r="L25" s="469"/>
    </row>
    <row r="26" spans="1:12" s="42" customFormat="1" ht="2.25" customHeight="1" hidden="1">
      <c r="A26" s="40"/>
      <c r="B26" s="40"/>
      <c r="C26" s="437" t="s">
        <v>361</v>
      </c>
      <c r="D26" s="437" t="s">
        <v>362</v>
      </c>
      <c r="E26" s="437" t="s">
        <v>32</v>
      </c>
      <c r="F26" s="466" t="s">
        <v>363</v>
      </c>
      <c r="G26" s="474" t="s">
        <v>454</v>
      </c>
      <c r="H26" s="434" t="s">
        <v>655</v>
      </c>
      <c r="I26" s="468">
        <f t="shared" si="1"/>
        <v>0</v>
      </c>
      <c r="J26" s="469"/>
      <c r="K26" s="470"/>
      <c r="L26" s="469"/>
    </row>
    <row r="27" spans="1:12" s="42" customFormat="1" ht="74.25" customHeight="1" hidden="1">
      <c r="A27" s="40"/>
      <c r="B27" s="40"/>
      <c r="C27" s="437" t="s">
        <v>364</v>
      </c>
      <c r="D27" s="437" t="s">
        <v>365</v>
      </c>
      <c r="E27" s="437" t="s">
        <v>32</v>
      </c>
      <c r="F27" s="466" t="s">
        <v>366</v>
      </c>
      <c r="G27" s="467" t="s">
        <v>673</v>
      </c>
      <c r="H27" s="434" t="s">
        <v>703</v>
      </c>
      <c r="I27" s="468">
        <f t="shared" si="1"/>
        <v>0</v>
      </c>
      <c r="J27" s="469"/>
      <c r="K27" s="470"/>
      <c r="L27" s="469"/>
    </row>
    <row r="28" spans="1:12" s="25" customFormat="1" ht="49.5" customHeight="1" hidden="1">
      <c r="A28" s="40" t="s">
        <v>33</v>
      </c>
      <c r="B28" s="43"/>
      <c r="C28" s="471" t="s">
        <v>466</v>
      </c>
      <c r="D28" s="471" t="s">
        <v>467</v>
      </c>
      <c r="E28" s="471" t="s">
        <v>35</v>
      </c>
      <c r="F28" s="475" t="s">
        <v>468</v>
      </c>
      <c r="G28" s="438" t="s">
        <v>679</v>
      </c>
      <c r="H28" s="434" t="s">
        <v>656</v>
      </c>
      <c r="I28" s="468">
        <f t="shared" si="1"/>
        <v>0</v>
      </c>
      <c r="J28" s="469"/>
      <c r="K28" s="470"/>
      <c r="L28" s="469"/>
    </row>
    <row r="29" spans="1:12" s="25" customFormat="1" ht="77.25" customHeight="1" hidden="1">
      <c r="A29" s="40"/>
      <c r="B29" s="43"/>
      <c r="C29" s="437" t="s">
        <v>359</v>
      </c>
      <c r="D29" s="437" t="s">
        <v>358</v>
      </c>
      <c r="E29" s="437" t="s">
        <v>208</v>
      </c>
      <c r="F29" s="438" t="s">
        <v>360</v>
      </c>
      <c r="G29" s="438" t="s">
        <v>677</v>
      </c>
      <c r="H29" s="434" t="s">
        <v>703</v>
      </c>
      <c r="I29" s="468">
        <f t="shared" si="1"/>
        <v>0</v>
      </c>
      <c r="J29" s="469"/>
      <c r="K29" s="470"/>
      <c r="L29" s="469"/>
    </row>
    <row r="30" spans="1:12" s="25" customFormat="1" ht="48" customHeight="1" hidden="1">
      <c r="A30" s="40"/>
      <c r="B30" s="179"/>
      <c r="C30" s="437" t="s">
        <v>327</v>
      </c>
      <c r="D30" s="437" t="s">
        <v>37</v>
      </c>
      <c r="E30" s="437" t="s">
        <v>38</v>
      </c>
      <c r="F30" s="438" t="s">
        <v>39</v>
      </c>
      <c r="G30" s="438" t="s">
        <v>451</v>
      </c>
      <c r="H30" s="434" t="s">
        <v>654</v>
      </c>
      <c r="I30" s="468">
        <f aca="true" t="shared" si="2" ref="I30:I68">J30+K30</f>
        <v>0</v>
      </c>
      <c r="J30" s="469"/>
      <c r="K30" s="470"/>
      <c r="L30" s="469"/>
    </row>
    <row r="31" spans="1:12" s="25" customFormat="1" ht="70.5" customHeight="1" hidden="1">
      <c r="A31" s="40"/>
      <c r="B31" s="179"/>
      <c r="C31" s="476" t="s">
        <v>469</v>
      </c>
      <c r="D31" s="437" t="s">
        <v>470</v>
      </c>
      <c r="E31" s="437" t="s">
        <v>471</v>
      </c>
      <c r="F31" s="477" t="s">
        <v>575</v>
      </c>
      <c r="G31" s="467" t="s">
        <v>576</v>
      </c>
      <c r="H31" s="434" t="s">
        <v>703</v>
      </c>
      <c r="I31" s="468">
        <f t="shared" si="2"/>
        <v>0</v>
      </c>
      <c r="J31" s="469"/>
      <c r="K31" s="470"/>
      <c r="L31" s="469"/>
    </row>
    <row r="32" spans="1:12" s="25" customFormat="1" ht="46.5" customHeight="1" hidden="1">
      <c r="A32" s="40"/>
      <c r="B32" s="179"/>
      <c r="C32" s="447" t="s">
        <v>652</v>
      </c>
      <c r="D32" s="447" t="s">
        <v>494</v>
      </c>
      <c r="E32" s="447" t="s">
        <v>69</v>
      </c>
      <c r="F32" s="478" t="s">
        <v>495</v>
      </c>
      <c r="G32" s="467" t="s">
        <v>71</v>
      </c>
      <c r="H32" s="434" t="s">
        <v>703</v>
      </c>
      <c r="I32" s="468">
        <f t="shared" si="2"/>
        <v>0</v>
      </c>
      <c r="J32" s="469"/>
      <c r="K32" s="470"/>
      <c r="L32" s="469"/>
    </row>
    <row r="33" spans="1:12" s="25" customFormat="1" ht="78" customHeight="1" hidden="1">
      <c r="A33" s="48">
        <v>250404</v>
      </c>
      <c r="B33" s="43"/>
      <c r="C33" s="437" t="s">
        <v>473</v>
      </c>
      <c r="D33" s="437" t="s">
        <v>474</v>
      </c>
      <c r="E33" s="437" t="s">
        <v>38</v>
      </c>
      <c r="F33" s="466" t="s">
        <v>476</v>
      </c>
      <c r="G33" s="438" t="s">
        <v>676</v>
      </c>
      <c r="H33" s="434" t="s">
        <v>705</v>
      </c>
      <c r="I33" s="468">
        <f t="shared" si="2"/>
        <v>0</v>
      </c>
      <c r="J33" s="469"/>
      <c r="K33" s="470"/>
      <c r="L33" s="469"/>
    </row>
    <row r="34" spans="1:12" s="25" customFormat="1" ht="66" customHeight="1" hidden="1">
      <c r="A34" s="48"/>
      <c r="B34" s="43"/>
      <c r="C34" s="476" t="s">
        <v>489</v>
      </c>
      <c r="D34" s="437" t="s">
        <v>460</v>
      </c>
      <c r="E34" s="437" t="s">
        <v>356</v>
      </c>
      <c r="F34" s="438" t="s">
        <v>461</v>
      </c>
      <c r="G34" s="467" t="s">
        <v>574</v>
      </c>
      <c r="H34" s="434" t="s">
        <v>704</v>
      </c>
      <c r="I34" s="468">
        <f t="shared" si="2"/>
        <v>0</v>
      </c>
      <c r="J34" s="469"/>
      <c r="K34" s="470"/>
      <c r="L34" s="469"/>
    </row>
    <row r="35" spans="1:12" s="25" customFormat="1" ht="66" customHeight="1" hidden="1">
      <c r="A35" s="48"/>
      <c r="B35" s="43"/>
      <c r="C35" s="437" t="s">
        <v>332</v>
      </c>
      <c r="D35" s="437" t="s">
        <v>333</v>
      </c>
      <c r="E35" s="437" t="s">
        <v>47</v>
      </c>
      <c r="F35" s="438" t="s">
        <v>357</v>
      </c>
      <c r="G35" s="467" t="s">
        <v>674</v>
      </c>
      <c r="H35" s="434" t="s">
        <v>703</v>
      </c>
      <c r="I35" s="468">
        <f t="shared" si="2"/>
        <v>0</v>
      </c>
      <c r="J35" s="469"/>
      <c r="K35" s="470"/>
      <c r="L35" s="469"/>
    </row>
    <row r="36" spans="1:12" s="25" customFormat="1" ht="77.25" customHeight="1" hidden="1">
      <c r="A36" s="49" t="s">
        <v>40</v>
      </c>
      <c r="B36" s="43"/>
      <c r="C36" s="437" t="s">
        <v>329</v>
      </c>
      <c r="D36" s="437" t="s">
        <v>330</v>
      </c>
      <c r="E36" s="437" t="s">
        <v>42</v>
      </c>
      <c r="F36" s="438" t="s">
        <v>331</v>
      </c>
      <c r="G36" s="479" t="s">
        <v>675</v>
      </c>
      <c r="H36" s="434" t="s">
        <v>703</v>
      </c>
      <c r="I36" s="468">
        <f t="shared" si="2"/>
        <v>0</v>
      </c>
      <c r="J36" s="469"/>
      <c r="K36" s="470"/>
      <c r="L36" s="469"/>
    </row>
    <row r="37" spans="1:12" s="25" customFormat="1" ht="66.75" customHeight="1" hidden="1">
      <c r="A37" s="50" t="s">
        <v>40</v>
      </c>
      <c r="B37" s="50"/>
      <c r="C37" s="437" t="s">
        <v>477</v>
      </c>
      <c r="D37" s="437" t="s">
        <v>443</v>
      </c>
      <c r="E37" s="437" t="s">
        <v>214</v>
      </c>
      <c r="F37" s="443" t="s">
        <v>442</v>
      </c>
      <c r="G37" s="445" t="s">
        <v>577</v>
      </c>
      <c r="H37" s="434" t="s">
        <v>582</v>
      </c>
      <c r="I37" s="468">
        <f t="shared" si="2"/>
        <v>0</v>
      </c>
      <c r="J37" s="469"/>
      <c r="K37" s="470"/>
      <c r="L37" s="469"/>
    </row>
    <row r="38" spans="1:12" s="25" customFormat="1" ht="63" customHeight="1" hidden="1">
      <c r="A38" s="49" t="s">
        <v>40</v>
      </c>
      <c r="B38" s="43"/>
      <c r="C38" s="437" t="s">
        <v>477</v>
      </c>
      <c r="D38" s="437" t="s">
        <v>443</v>
      </c>
      <c r="E38" s="437" t="s">
        <v>214</v>
      </c>
      <c r="F38" s="480" t="s">
        <v>442</v>
      </c>
      <c r="G38" s="467" t="s">
        <v>578</v>
      </c>
      <c r="H38" s="434" t="s">
        <v>582</v>
      </c>
      <c r="I38" s="468">
        <f t="shared" si="2"/>
        <v>0</v>
      </c>
      <c r="J38" s="469"/>
      <c r="K38" s="470"/>
      <c r="L38" s="469"/>
    </row>
    <row r="39" spans="1:12" s="42" customFormat="1" ht="53.25" customHeight="1" hidden="1">
      <c r="A39" s="40" t="s">
        <v>33</v>
      </c>
      <c r="B39" s="179"/>
      <c r="C39" s="476" t="s">
        <v>477</v>
      </c>
      <c r="D39" s="476" t="s">
        <v>443</v>
      </c>
      <c r="E39" s="476" t="s">
        <v>214</v>
      </c>
      <c r="F39" s="480" t="s">
        <v>442</v>
      </c>
      <c r="G39" s="467" t="s">
        <v>579</v>
      </c>
      <c r="H39" s="434" t="s">
        <v>582</v>
      </c>
      <c r="I39" s="468">
        <f t="shared" si="2"/>
        <v>0</v>
      </c>
      <c r="J39" s="469"/>
      <c r="K39" s="470"/>
      <c r="L39" s="469"/>
    </row>
    <row r="40" spans="1:12" s="42" customFormat="1" ht="159.75" customHeight="1" thickBot="1">
      <c r="A40" s="40"/>
      <c r="B40" s="179"/>
      <c r="C40" s="476" t="s">
        <v>477</v>
      </c>
      <c r="D40" s="476" t="s">
        <v>443</v>
      </c>
      <c r="E40" s="476" t="s">
        <v>214</v>
      </c>
      <c r="F40" s="480" t="s">
        <v>442</v>
      </c>
      <c r="G40" s="445" t="s">
        <v>759</v>
      </c>
      <c r="H40" s="434" t="s">
        <v>703</v>
      </c>
      <c r="I40" s="468">
        <f t="shared" si="2"/>
        <v>30000</v>
      </c>
      <c r="J40" s="469">
        <v>30000</v>
      </c>
      <c r="K40" s="470"/>
      <c r="L40" s="469"/>
    </row>
    <row r="41" spans="1:12" s="25" customFormat="1" ht="83.25" customHeight="1" hidden="1" thickBot="1">
      <c r="A41" s="40" t="s">
        <v>33</v>
      </c>
      <c r="B41" s="179"/>
      <c r="C41" s="481" t="s">
        <v>477</v>
      </c>
      <c r="D41" s="482">
        <v>9800</v>
      </c>
      <c r="E41" s="483" t="s">
        <v>214</v>
      </c>
      <c r="F41" s="484" t="s">
        <v>442</v>
      </c>
      <c r="G41" s="445" t="s">
        <v>580</v>
      </c>
      <c r="H41" s="484" t="s">
        <v>582</v>
      </c>
      <c r="I41" s="485">
        <f t="shared" si="2"/>
        <v>0</v>
      </c>
      <c r="J41" s="486"/>
      <c r="K41" s="487"/>
      <c r="L41" s="486"/>
    </row>
    <row r="42" spans="1:12" s="42" customFormat="1" ht="33" customHeight="1" hidden="1" thickBot="1">
      <c r="A42" s="51">
        <v>250404</v>
      </c>
      <c r="B42" s="334"/>
      <c r="C42" s="488" t="s">
        <v>293</v>
      </c>
      <c r="D42" s="489" t="s">
        <v>62</v>
      </c>
      <c r="E42" s="489"/>
      <c r="F42" s="490" t="s">
        <v>53</v>
      </c>
      <c r="G42" s="491"/>
      <c r="H42" s="491"/>
      <c r="I42" s="458">
        <f t="shared" si="2"/>
        <v>0</v>
      </c>
      <c r="J42" s="459">
        <f>J45+J46+J49+J51+J47+J48+J52</f>
        <v>0</v>
      </c>
      <c r="K42" s="459">
        <f>K45+K46+K49+K51+K47+K48+K52</f>
        <v>0</v>
      </c>
      <c r="L42" s="459">
        <f>L45+L46+L49+L51+L47+L48+L52</f>
        <v>0</v>
      </c>
    </row>
    <row r="43" spans="1:12" s="25" customFormat="1" ht="31.5" customHeight="1" hidden="1">
      <c r="A43" s="48">
        <v>250404</v>
      </c>
      <c r="B43" s="48"/>
      <c r="C43" s="492" t="s">
        <v>292</v>
      </c>
      <c r="D43" s="492"/>
      <c r="E43" s="492"/>
      <c r="F43" s="493" t="s">
        <v>53</v>
      </c>
      <c r="G43" s="463"/>
      <c r="H43" s="463"/>
      <c r="I43" s="464">
        <f t="shared" si="2"/>
        <v>0</v>
      </c>
      <c r="J43" s="494"/>
      <c r="K43" s="494"/>
      <c r="L43" s="494"/>
    </row>
    <row r="44" spans="1:12" s="25" customFormat="1" ht="83.25" customHeight="1" hidden="1">
      <c r="A44" s="48"/>
      <c r="B44" s="49"/>
      <c r="C44" s="471" t="s">
        <v>55</v>
      </c>
      <c r="D44" s="471" t="s">
        <v>56</v>
      </c>
      <c r="E44" s="471" t="s">
        <v>35</v>
      </c>
      <c r="F44" s="466" t="s">
        <v>57</v>
      </c>
      <c r="G44" s="434"/>
      <c r="H44" s="434"/>
      <c r="I44" s="468">
        <f t="shared" si="2"/>
        <v>0</v>
      </c>
      <c r="J44" s="469"/>
      <c r="K44" s="470"/>
      <c r="L44" s="469"/>
    </row>
    <row r="45" spans="1:12" s="25" customFormat="1" ht="83.25" customHeight="1" hidden="1">
      <c r="A45" s="48"/>
      <c r="B45" s="49"/>
      <c r="C45" s="471" t="s">
        <v>485</v>
      </c>
      <c r="D45" s="471" t="s">
        <v>486</v>
      </c>
      <c r="E45" s="471" t="s">
        <v>169</v>
      </c>
      <c r="F45" s="466" t="s">
        <v>175</v>
      </c>
      <c r="G45" s="434" t="s">
        <v>681</v>
      </c>
      <c r="H45" s="434" t="s">
        <v>704</v>
      </c>
      <c r="I45" s="468">
        <f t="shared" si="2"/>
        <v>0</v>
      </c>
      <c r="J45" s="469"/>
      <c r="K45" s="470"/>
      <c r="L45" s="469"/>
    </row>
    <row r="46" spans="1:12" s="25" customFormat="1" ht="78.75" customHeight="1" hidden="1">
      <c r="A46" s="48"/>
      <c r="B46" s="49"/>
      <c r="C46" s="471" t="s">
        <v>439</v>
      </c>
      <c r="D46" s="471" t="s">
        <v>440</v>
      </c>
      <c r="E46" s="471" t="s">
        <v>169</v>
      </c>
      <c r="F46" s="466" t="s">
        <v>177</v>
      </c>
      <c r="G46" s="434" t="s">
        <v>681</v>
      </c>
      <c r="H46" s="434" t="s">
        <v>703</v>
      </c>
      <c r="I46" s="468">
        <f t="shared" si="2"/>
        <v>0</v>
      </c>
      <c r="J46" s="469"/>
      <c r="K46" s="470"/>
      <c r="L46" s="469"/>
    </row>
    <row r="47" spans="1:12" s="25" customFormat="1" ht="78.75" customHeight="1" hidden="1">
      <c r="A47" s="48"/>
      <c r="B47" s="49"/>
      <c r="C47" s="471" t="s">
        <v>322</v>
      </c>
      <c r="D47" s="471" t="s">
        <v>323</v>
      </c>
      <c r="E47" s="471" t="s">
        <v>35</v>
      </c>
      <c r="F47" s="466" t="s">
        <v>57</v>
      </c>
      <c r="G47" s="434" t="s">
        <v>681</v>
      </c>
      <c r="H47" s="434" t="s">
        <v>703</v>
      </c>
      <c r="I47" s="468">
        <f t="shared" si="2"/>
        <v>0</v>
      </c>
      <c r="J47" s="469"/>
      <c r="K47" s="470"/>
      <c r="L47" s="469"/>
    </row>
    <row r="48" spans="1:12" s="25" customFormat="1" ht="78.75" customHeight="1" hidden="1">
      <c r="A48" s="48"/>
      <c r="B48" s="49"/>
      <c r="C48" s="471" t="s">
        <v>371</v>
      </c>
      <c r="D48" s="471" t="s">
        <v>56</v>
      </c>
      <c r="E48" s="471" t="s">
        <v>140</v>
      </c>
      <c r="F48" s="438" t="s">
        <v>372</v>
      </c>
      <c r="G48" s="434" t="s">
        <v>681</v>
      </c>
      <c r="H48" s="434" t="s">
        <v>703</v>
      </c>
      <c r="I48" s="468">
        <f t="shared" si="2"/>
        <v>0</v>
      </c>
      <c r="J48" s="469"/>
      <c r="K48" s="470"/>
      <c r="L48" s="469"/>
    </row>
    <row r="49" spans="1:14" s="25" customFormat="1" ht="80.25" customHeight="1" hidden="1">
      <c r="A49" s="48"/>
      <c r="B49" s="43"/>
      <c r="C49" s="437" t="s">
        <v>374</v>
      </c>
      <c r="D49" s="437" t="s">
        <v>373</v>
      </c>
      <c r="E49" s="437" t="s">
        <v>59</v>
      </c>
      <c r="F49" s="438" t="s">
        <v>324</v>
      </c>
      <c r="G49" s="434" t="s">
        <v>681</v>
      </c>
      <c r="H49" s="434" t="s">
        <v>703</v>
      </c>
      <c r="I49" s="468">
        <f t="shared" si="2"/>
        <v>0</v>
      </c>
      <c r="J49" s="469"/>
      <c r="K49" s="470"/>
      <c r="L49" s="469"/>
      <c r="N49" s="54"/>
    </row>
    <row r="50" spans="1:14" s="25" customFormat="1" ht="63" customHeight="1" hidden="1">
      <c r="A50" s="48"/>
      <c r="B50" s="43"/>
      <c r="C50" s="471" t="s">
        <v>322</v>
      </c>
      <c r="D50" s="471" t="s">
        <v>323</v>
      </c>
      <c r="E50" s="471" t="s">
        <v>35</v>
      </c>
      <c r="F50" s="466" t="s">
        <v>57</v>
      </c>
      <c r="G50" s="434" t="s">
        <v>681</v>
      </c>
      <c r="H50" s="434" t="s">
        <v>657</v>
      </c>
      <c r="I50" s="468">
        <f t="shared" si="2"/>
        <v>0</v>
      </c>
      <c r="J50" s="469"/>
      <c r="K50" s="470"/>
      <c r="L50" s="469"/>
      <c r="N50" s="54"/>
    </row>
    <row r="51" spans="1:12" s="25" customFormat="1" ht="79.5" customHeight="1" hidden="1">
      <c r="A51" s="48"/>
      <c r="B51" s="43"/>
      <c r="C51" s="495" t="s">
        <v>375</v>
      </c>
      <c r="D51" s="495" t="s">
        <v>376</v>
      </c>
      <c r="E51" s="495" t="s">
        <v>61</v>
      </c>
      <c r="F51" s="496" t="s">
        <v>381</v>
      </c>
      <c r="G51" s="434" t="s">
        <v>681</v>
      </c>
      <c r="H51" s="434" t="s">
        <v>703</v>
      </c>
      <c r="I51" s="468">
        <f t="shared" si="2"/>
        <v>0</v>
      </c>
      <c r="J51" s="469"/>
      <c r="K51" s="470"/>
      <c r="L51" s="469"/>
    </row>
    <row r="52" spans="1:12" s="25" customFormat="1" ht="79.5" customHeight="1" hidden="1" thickBot="1">
      <c r="A52" s="48"/>
      <c r="B52" s="212"/>
      <c r="C52" s="476" t="s">
        <v>651</v>
      </c>
      <c r="D52" s="437" t="s">
        <v>470</v>
      </c>
      <c r="E52" s="437" t="s">
        <v>471</v>
      </c>
      <c r="F52" s="477" t="s">
        <v>575</v>
      </c>
      <c r="G52" s="497" t="s">
        <v>680</v>
      </c>
      <c r="H52" s="434" t="s">
        <v>657</v>
      </c>
      <c r="I52" s="468">
        <f t="shared" si="2"/>
        <v>0</v>
      </c>
      <c r="J52" s="498"/>
      <c r="K52" s="499"/>
      <c r="L52" s="500"/>
    </row>
    <row r="53" spans="1:12" s="25" customFormat="1" ht="65.25" customHeight="1" hidden="1" thickBot="1">
      <c r="A53" s="48"/>
      <c r="B53" s="212"/>
      <c r="C53" s="501" t="s">
        <v>134</v>
      </c>
      <c r="D53" s="502" t="s">
        <v>238</v>
      </c>
      <c r="E53" s="502"/>
      <c r="F53" s="456" t="s">
        <v>200</v>
      </c>
      <c r="G53" s="503"/>
      <c r="H53" s="503"/>
      <c r="I53" s="458">
        <f>J53+K53</f>
        <v>0</v>
      </c>
      <c r="J53" s="459">
        <f>J55+J54</f>
        <v>0</v>
      </c>
      <c r="K53" s="459">
        <f>K55</f>
        <v>0</v>
      </c>
      <c r="L53" s="504">
        <f>L55</f>
        <v>0</v>
      </c>
    </row>
    <row r="54" spans="1:12" s="25" customFormat="1" ht="65.25" customHeight="1" hidden="1">
      <c r="A54" s="48"/>
      <c r="B54" s="212"/>
      <c r="C54" s="471" t="s">
        <v>696</v>
      </c>
      <c r="D54" s="471" t="s">
        <v>467</v>
      </c>
      <c r="E54" s="471" t="s">
        <v>35</v>
      </c>
      <c r="F54" s="475" t="s">
        <v>468</v>
      </c>
      <c r="G54" s="438" t="s">
        <v>679</v>
      </c>
      <c r="H54" s="434" t="s">
        <v>704</v>
      </c>
      <c r="I54" s="468">
        <f>J54+K54</f>
        <v>0</v>
      </c>
      <c r="J54" s="469"/>
      <c r="K54" s="470"/>
      <c r="L54" s="469"/>
    </row>
    <row r="55" spans="1:12" s="25" customFormat="1" ht="65.25" customHeight="1" hidden="1" thickBot="1">
      <c r="A55" s="48"/>
      <c r="B55" s="212"/>
      <c r="C55" s="437" t="s">
        <v>697</v>
      </c>
      <c r="D55" s="437" t="s">
        <v>37</v>
      </c>
      <c r="E55" s="437" t="s">
        <v>38</v>
      </c>
      <c r="F55" s="438" t="s">
        <v>39</v>
      </c>
      <c r="G55" s="438" t="s">
        <v>706</v>
      </c>
      <c r="H55" s="434" t="s">
        <v>704</v>
      </c>
      <c r="I55" s="468">
        <f>J55+K55</f>
        <v>0</v>
      </c>
      <c r="J55" s="469"/>
      <c r="K55" s="470"/>
      <c r="L55" s="469"/>
    </row>
    <row r="56" spans="1:12" s="25" customFormat="1" ht="33.75" customHeight="1" hidden="1" thickBot="1">
      <c r="A56" s="48"/>
      <c r="B56" s="212"/>
      <c r="C56" s="488" t="s">
        <v>492</v>
      </c>
      <c r="D56" s="489" t="s">
        <v>491</v>
      </c>
      <c r="E56" s="505"/>
      <c r="F56" s="456" t="s">
        <v>509</v>
      </c>
      <c r="G56" s="503"/>
      <c r="H56" s="503"/>
      <c r="I56" s="458">
        <f>J56+K56</f>
        <v>0</v>
      </c>
      <c r="J56" s="459">
        <f>J57</f>
        <v>0</v>
      </c>
      <c r="K56" s="459">
        <f>K57</f>
        <v>0</v>
      </c>
      <c r="L56" s="504">
        <f>L57</f>
        <v>0</v>
      </c>
    </row>
    <row r="57" spans="1:12" s="25" customFormat="1" ht="65.25" customHeight="1" hidden="1" thickBot="1">
      <c r="A57" s="48"/>
      <c r="B57" s="43"/>
      <c r="C57" s="506" t="s">
        <v>493</v>
      </c>
      <c r="D57" s="506" t="s">
        <v>494</v>
      </c>
      <c r="E57" s="506" t="s">
        <v>69</v>
      </c>
      <c r="F57" s="507" t="s">
        <v>495</v>
      </c>
      <c r="G57" s="508" t="s">
        <v>71</v>
      </c>
      <c r="H57" s="497" t="s">
        <v>582</v>
      </c>
      <c r="I57" s="509">
        <f>J57+K57</f>
        <v>0</v>
      </c>
      <c r="J57" s="498"/>
      <c r="K57" s="499"/>
      <c r="L57" s="498"/>
    </row>
    <row r="58" spans="1:12" s="25" customFormat="1" ht="36" customHeight="1" thickBot="1">
      <c r="A58" s="48"/>
      <c r="B58" s="212"/>
      <c r="C58" s="488" t="s">
        <v>341</v>
      </c>
      <c r="D58" s="489" t="s">
        <v>340</v>
      </c>
      <c r="E58" s="489"/>
      <c r="F58" s="456" t="s">
        <v>209</v>
      </c>
      <c r="G58" s="510"/>
      <c r="H58" s="510"/>
      <c r="I58" s="458">
        <f t="shared" si="2"/>
        <v>1281356</v>
      </c>
      <c r="J58" s="459">
        <f>J60+J61+J62+J63+J64</f>
        <v>1281356</v>
      </c>
      <c r="K58" s="459">
        <f>K60+K61+K62+K63+K64</f>
        <v>0</v>
      </c>
      <c r="L58" s="504">
        <f>L60+L61+L62+L63+L64</f>
        <v>0</v>
      </c>
    </row>
    <row r="59" spans="1:12" s="25" customFormat="1" ht="36" customHeight="1" hidden="1">
      <c r="A59" s="48"/>
      <c r="B59" s="43"/>
      <c r="C59" s="492" t="s">
        <v>452</v>
      </c>
      <c r="D59" s="492"/>
      <c r="E59" s="511"/>
      <c r="F59" s="512" t="s">
        <v>209</v>
      </c>
      <c r="G59" s="463"/>
      <c r="H59" s="463"/>
      <c r="I59" s="464">
        <f t="shared" si="2"/>
        <v>0</v>
      </c>
      <c r="J59" s="465"/>
      <c r="K59" s="513"/>
      <c r="L59" s="465"/>
    </row>
    <row r="60" spans="1:12" s="25" customFormat="1" ht="62.25" customHeight="1" hidden="1">
      <c r="A60" s="48"/>
      <c r="B60" s="43"/>
      <c r="C60" s="471" t="s">
        <v>343</v>
      </c>
      <c r="D60" s="471" t="s">
        <v>499</v>
      </c>
      <c r="E60" s="471" t="s">
        <v>214</v>
      </c>
      <c r="F60" s="463" t="s">
        <v>506</v>
      </c>
      <c r="G60" s="434" t="s">
        <v>583</v>
      </c>
      <c r="H60" s="434" t="s">
        <v>658</v>
      </c>
      <c r="I60" s="468">
        <f t="shared" si="2"/>
        <v>0</v>
      </c>
      <c r="J60" s="469"/>
      <c r="K60" s="470"/>
      <c r="L60" s="469"/>
    </row>
    <row r="61" spans="1:12" s="25" customFormat="1" ht="80.25" customHeight="1" hidden="1">
      <c r="A61" s="48"/>
      <c r="B61" s="43"/>
      <c r="C61" s="471" t="s">
        <v>500</v>
      </c>
      <c r="D61" s="471" t="s">
        <v>501</v>
      </c>
      <c r="E61" s="471" t="s">
        <v>214</v>
      </c>
      <c r="F61" s="480" t="s">
        <v>507</v>
      </c>
      <c r="G61" s="434" t="s">
        <v>583</v>
      </c>
      <c r="H61" s="434" t="s">
        <v>615</v>
      </c>
      <c r="I61" s="468">
        <f t="shared" si="2"/>
        <v>0</v>
      </c>
      <c r="J61" s="469"/>
      <c r="K61" s="470"/>
      <c r="L61" s="469"/>
    </row>
    <row r="62" spans="1:12" s="25" customFormat="1" ht="63" customHeight="1" hidden="1">
      <c r="A62" s="48"/>
      <c r="B62" s="43"/>
      <c r="C62" s="471" t="s">
        <v>503</v>
      </c>
      <c r="D62" s="471" t="s">
        <v>502</v>
      </c>
      <c r="E62" s="471" t="s">
        <v>214</v>
      </c>
      <c r="F62" s="463" t="s">
        <v>508</v>
      </c>
      <c r="G62" s="434" t="s">
        <v>583</v>
      </c>
      <c r="H62" s="434" t="s">
        <v>615</v>
      </c>
      <c r="I62" s="468">
        <f t="shared" si="2"/>
        <v>0</v>
      </c>
      <c r="J62" s="469"/>
      <c r="K62" s="470"/>
      <c r="L62" s="469"/>
    </row>
    <row r="63" spans="1:12" s="25" customFormat="1" ht="68.25" customHeight="1">
      <c r="A63" s="48"/>
      <c r="B63" s="43"/>
      <c r="C63" s="471" t="s">
        <v>343</v>
      </c>
      <c r="D63" s="471" t="s">
        <v>344</v>
      </c>
      <c r="E63" s="471" t="s">
        <v>214</v>
      </c>
      <c r="F63" s="463" t="s">
        <v>345</v>
      </c>
      <c r="G63" s="434" t="s">
        <v>682</v>
      </c>
      <c r="H63" s="434" t="s">
        <v>703</v>
      </c>
      <c r="I63" s="468">
        <f t="shared" si="2"/>
        <v>741356</v>
      </c>
      <c r="J63" s="74">
        <v>741356</v>
      </c>
      <c r="K63" s="470"/>
      <c r="L63" s="469"/>
    </row>
    <row r="64" spans="1:12" s="25" customFormat="1" ht="99" customHeight="1" thickBot="1">
      <c r="A64" s="48"/>
      <c r="B64" s="43"/>
      <c r="C64" s="437" t="s">
        <v>444</v>
      </c>
      <c r="D64" s="437" t="s">
        <v>443</v>
      </c>
      <c r="E64" s="437" t="s">
        <v>214</v>
      </c>
      <c r="F64" s="443" t="s">
        <v>442</v>
      </c>
      <c r="G64" s="434" t="s">
        <v>453</v>
      </c>
      <c r="H64" s="434" t="s">
        <v>582</v>
      </c>
      <c r="I64" s="468">
        <f>J64+K64</f>
        <v>540000</v>
      </c>
      <c r="J64" s="469">
        <v>540000</v>
      </c>
      <c r="K64" s="470"/>
      <c r="L64" s="469"/>
    </row>
    <row r="65" spans="1:12" s="42" customFormat="1" ht="35.25" customHeight="1" hidden="1">
      <c r="A65" s="40" t="s">
        <v>62</v>
      </c>
      <c r="B65" s="40"/>
      <c r="C65" s="514" t="s">
        <v>63</v>
      </c>
      <c r="D65" s="515"/>
      <c r="E65" s="437"/>
      <c r="F65" s="516" t="s">
        <v>64</v>
      </c>
      <c r="G65" s="516"/>
      <c r="H65" s="516"/>
      <c r="I65" s="468">
        <f t="shared" si="2"/>
        <v>0</v>
      </c>
      <c r="J65" s="517">
        <f aca="true" t="shared" si="3" ref="J65:L66">J66</f>
        <v>0</v>
      </c>
      <c r="K65" s="517">
        <f t="shared" si="3"/>
        <v>0</v>
      </c>
      <c r="L65" s="517">
        <f t="shared" si="3"/>
        <v>0</v>
      </c>
    </row>
    <row r="66" spans="1:12" s="25" customFormat="1" ht="31.5" customHeight="1" hidden="1">
      <c r="A66" s="40" t="s">
        <v>62</v>
      </c>
      <c r="B66" s="40" t="s">
        <v>240</v>
      </c>
      <c r="C66" s="518" t="s">
        <v>65</v>
      </c>
      <c r="D66" s="515"/>
      <c r="E66" s="437"/>
      <c r="F66" s="516" t="s">
        <v>64</v>
      </c>
      <c r="G66" s="516"/>
      <c r="H66" s="516"/>
      <c r="I66" s="468">
        <f t="shared" si="2"/>
        <v>0</v>
      </c>
      <c r="J66" s="469">
        <f t="shared" si="3"/>
        <v>0</v>
      </c>
      <c r="K66" s="469">
        <f t="shared" si="3"/>
        <v>0</v>
      </c>
      <c r="L66" s="469">
        <f t="shared" si="3"/>
        <v>0</v>
      </c>
    </row>
    <row r="67" spans="1:12" s="25" customFormat="1" ht="39" customHeight="1" hidden="1">
      <c r="A67" s="49" t="s">
        <v>66</v>
      </c>
      <c r="B67" s="49" t="s">
        <v>241</v>
      </c>
      <c r="C67" s="447" t="s">
        <v>67</v>
      </c>
      <c r="D67" s="447" t="s">
        <v>68</v>
      </c>
      <c r="E67" s="447" t="s">
        <v>69</v>
      </c>
      <c r="F67" s="478" t="s">
        <v>70</v>
      </c>
      <c r="G67" s="496" t="s">
        <v>71</v>
      </c>
      <c r="H67" s="496"/>
      <c r="I67" s="485">
        <f t="shared" si="2"/>
        <v>0</v>
      </c>
      <c r="J67" s="486"/>
      <c r="K67" s="487"/>
      <c r="L67" s="486">
        <f>J67+K67</f>
        <v>0</v>
      </c>
    </row>
    <row r="68" spans="1:12" s="25" customFormat="1" ht="19.5" customHeight="1" thickBot="1">
      <c r="A68" s="56"/>
      <c r="B68" s="344"/>
      <c r="C68" s="519"/>
      <c r="D68" s="520"/>
      <c r="E68" s="521"/>
      <c r="F68" s="522" t="s">
        <v>72</v>
      </c>
      <c r="G68" s="523"/>
      <c r="H68" s="523"/>
      <c r="I68" s="458">
        <f t="shared" si="2"/>
        <v>6197816</v>
      </c>
      <c r="J68" s="524">
        <f>J11+J18+J42+J56+J58+J53</f>
        <v>1746356</v>
      </c>
      <c r="K68" s="524">
        <f>K11+K18+K42+K56+K58+K53</f>
        <v>4451460</v>
      </c>
      <c r="L68" s="524">
        <f>L11+L18+L42+L56+L58+L53</f>
        <v>4451460</v>
      </c>
    </row>
    <row r="69" ht="15.75">
      <c r="L69" s="58"/>
    </row>
    <row r="70" spans="3:12" ht="52.5" customHeight="1">
      <c r="C70" s="777" t="s">
        <v>765</v>
      </c>
      <c r="H70" s="777" t="s">
        <v>766</v>
      </c>
      <c r="L70" s="58"/>
    </row>
    <row r="71" spans="2:12" ht="36" customHeight="1">
      <c r="B71" s="736"/>
      <c r="C71" s="729"/>
      <c r="D71" s="729"/>
      <c r="E71" s="729"/>
      <c r="F71" s="729"/>
      <c r="G71" s="729"/>
      <c r="H71" s="729"/>
      <c r="I71" s="729"/>
      <c r="J71" s="729"/>
      <c r="K71" s="729"/>
      <c r="L71" s="729"/>
    </row>
    <row r="72" spans="3:10" ht="36.75" customHeight="1">
      <c r="C72" s="59"/>
      <c r="J72" s="60"/>
    </row>
    <row r="73" spans="3:10" ht="31.5" customHeight="1">
      <c r="C73" s="61"/>
      <c r="J73" s="62"/>
    </row>
    <row r="74" spans="3:10" ht="44.25" customHeight="1">
      <c r="C74" s="61"/>
      <c r="J74" s="62"/>
    </row>
    <row r="75" spans="3:10" ht="67.5" customHeight="1">
      <c r="C75" s="61"/>
      <c r="J75" s="62"/>
    </row>
    <row r="76" ht="18.75">
      <c r="J76" s="62"/>
    </row>
    <row r="81" ht="15.75">
      <c r="J81" s="58"/>
    </row>
  </sheetData>
  <sheetProtection/>
  <mergeCells count="15">
    <mergeCell ref="C1:L1"/>
    <mergeCell ref="C4:L4"/>
    <mergeCell ref="G2:L2"/>
    <mergeCell ref="C6:D6"/>
    <mergeCell ref="C5:D5"/>
    <mergeCell ref="B71:L71"/>
    <mergeCell ref="I8:I9"/>
    <mergeCell ref="J8:J9"/>
    <mergeCell ref="K8:L8"/>
    <mergeCell ref="C8:C9"/>
    <mergeCell ref="D8:D9"/>
    <mergeCell ref="E8:E9"/>
    <mergeCell ref="F8:F9"/>
    <mergeCell ref="G8:G9"/>
    <mergeCell ref="H8:H9"/>
  </mergeCells>
  <printOptions/>
  <pageMargins left="0.7480314960629921" right="0.7480314960629921" top="0.984251968503937" bottom="0.984251968503937" header="0.5118110236220472" footer="0.5118110236220472"/>
  <pageSetup fitToHeight="1" fitToWidth="1" horizontalDpi="600" verticalDpi="600" orientation="portrait" paperSize="9" scale="39" r:id="rId1"/>
  <rowBreaks count="1" manualBreakCount="1">
    <brk id="47" max="11" man="1"/>
  </rowBreaks>
</worksheet>
</file>

<file path=xl/worksheets/sheet8.xml><?xml version="1.0" encoding="utf-8"?>
<worksheet xmlns="http://schemas.openxmlformats.org/spreadsheetml/2006/main" xmlns:r="http://schemas.openxmlformats.org/officeDocument/2006/relationships">
  <dimension ref="B1:N61"/>
  <sheetViews>
    <sheetView tabSelected="1" zoomScalePageLayoutView="0" workbookViewId="0" topLeftCell="C58">
      <selection activeCell="E10" sqref="E10"/>
    </sheetView>
  </sheetViews>
  <sheetFormatPr defaultColWidth="9.33203125" defaultRowHeight="12.75"/>
  <cols>
    <col min="2" max="2" width="17.83203125" style="0" customWidth="1"/>
    <col min="3" max="3" width="16.83203125" style="0" customWidth="1"/>
    <col min="4" max="4" width="17" style="0" customWidth="1"/>
    <col min="5" max="5" width="45.5" style="0" customWidth="1"/>
    <col min="6" max="6" width="54.66015625" style="0" customWidth="1"/>
    <col min="7" max="7" width="11.83203125" style="0" customWidth="1"/>
    <col min="8" max="8" width="11.33203125" style="0" customWidth="1"/>
    <col min="9" max="9" width="14.83203125" style="0" customWidth="1"/>
    <col min="10" max="10" width="18.5" style="0" customWidth="1"/>
  </cols>
  <sheetData>
    <row r="1" spans="5:12" ht="4.5" customHeight="1">
      <c r="E1" s="624"/>
      <c r="F1" s="624"/>
      <c r="G1" s="624"/>
      <c r="H1" s="624"/>
      <c r="I1" s="624"/>
      <c r="J1" s="624"/>
      <c r="K1" s="624"/>
      <c r="L1" s="624"/>
    </row>
    <row r="2" spans="6:12" ht="55.5" customHeight="1">
      <c r="F2" s="650" t="s">
        <v>777</v>
      </c>
      <c r="G2" s="650"/>
      <c r="H2" s="650"/>
      <c r="I2" s="650"/>
      <c r="J2" s="650"/>
      <c r="K2" s="624"/>
      <c r="L2" s="624"/>
    </row>
    <row r="3" spans="7:12" ht="3" customHeight="1" hidden="1">
      <c r="G3" s="27"/>
      <c r="H3" s="27"/>
      <c r="I3" s="27"/>
      <c r="J3" s="624"/>
      <c r="K3" s="624"/>
      <c r="L3" s="624"/>
    </row>
    <row r="4" ht="22.5">
      <c r="E4" s="346" t="s">
        <v>756</v>
      </c>
    </row>
    <row r="5" spans="2:5" ht="3.75" customHeight="1" thickBot="1">
      <c r="B5" s="550">
        <v>13307200000</v>
      </c>
      <c r="E5" s="346"/>
    </row>
    <row r="6" ht="13.5" hidden="1" thickBot="1">
      <c r="B6" s="544" t="s">
        <v>707</v>
      </c>
    </row>
    <row r="7" ht="13.5" hidden="1" thickBot="1"/>
    <row r="8" spans="2:14" ht="117" customHeight="1" thickBot="1">
      <c r="B8" s="372" t="s">
        <v>584</v>
      </c>
      <c r="C8" s="829" t="s">
        <v>585</v>
      </c>
      <c r="D8" s="829" t="s">
        <v>586</v>
      </c>
      <c r="E8" s="829" t="s">
        <v>587</v>
      </c>
      <c r="F8" s="829" t="s">
        <v>588</v>
      </c>
      <c r="G8" s="829" t="s">
        <v>589</v>
      </c>
      <c r="H8" s="829" t="s">
        <v>590</v>
      </c>
      <c r="I8" s="829" t="s">
        <v>591</v>
      </c>
      <c r="J8" s="830" t="s">
        <v>592</v>
      </c>
      <c r="K8" s="345"/>
      <c r="L8" s="345"/>
      <c r="M8" s="345"/>
      <c r="N8" s="345"/>
    </row>
    <row r="9" spans="2:10" ht="16.5" thickBot="1">
      <c r="B9" s="354" t="s">
        <v>113</v>
      </c>
      <c r="C9" s="355" t="s">
        <v>23</v>
      </c>
      <c r="D9" s="357"/>
      <c r="E9" s="358" t="s">
        <v>85</v>
      </c>
      <c r="F9" s="359"/>
      <c r="G9" s="359"/>
      <c r="H9" s="359"/>
      <c r="I9" s="369">
        <f>I10</f>
        <v>75000</v>
      </c>
      <c r="J9" s="360"/>
    </row>
    <row r="10" spans="2:10" ht="45" customHeight="1" thickBot="1">
      <c r="B10" s="612" t="s">
        <v>708</v>
      </c>
      <c r="C10" s="626" t="s">
        <v>68</v>
      </c>
      <c r="D10" s="828" t="s">
        <v>480</v>
      </c>
      <c r="E10" s="789" t="s">
        <v>709</v>
      </c>
      <c r="F10" s="790" t="s">
        <v>746</v>
      </c>
      <c r="G10" s="146"/>
      <c r="H10" s="146"/>
      <c r="I10" s="365">
        <v>75000</v>
      </c>
      <c r="J10" s="147"/>
    </row>
    <row r="11" spans="2:10" ht="32.25" customHeight="1" thickBot="1">
      <c r="B11" s="338" t="s">
        <v>295</v>
      </c>
      <c r="C11" s="339" t="s">
        <v>296</v>
      </c>
      <c r="D11" s="340"/>
      <c r="E11" s="791" t="s">
        <v>25</v>
      </c>
      <c r="F11" s="792"/>
      <c r="G11" s="359"/>
      <c r="H11" s="359"/>
      <c r="I11" s="369">
        <f>I13+I14+I15+I16+I17+I18+I19</f>
        <v>3537955</v>
      </c>
      <c r="J11" s="360"/>
    </row>
    <row r="12" spans="2:10" ht="15.75" hidden="1">
      <c r="B12" s="614"/>
      <c r="C12" s="615"/>
      <c r="D12" s="615"/>
      <c r="E12" s="793"/>
      <c r="F12" s="794"/>
      <c r="G12" s="402"/>
      <c r="H12" s="402"/>
      <c r="I12" s="608"/>
      <c r="J12" s="618"/>
    </row>
    <row r="13" spans="2:10" ht="43.5" customHeight="1">
      <c r="B13" s="375" t="s">
        <v>710</v>
      </c>
      <c r="C13" s="43" t="s">
        <v>711</v>
      </c>
      <c r="D13" s="43" t="s">
        <v>480</v>
      </c>
      <c r="E13" s="789" t="s">
        <v>717</v>
      </c>
      <c r="F13" s="795" t="s">
        <v>752</v>
      </c>
      <c r="G13" s="146"/>
      <c r="H13" s="146"/>
      <c r="I13" s="365">
        <v>74971</v>
      </c>
      <c r="J13" s="376"/>
    </row>
    <row r="14" spans="2:10" ht="61.5" customHeight="1">
      <c r="B14" s="375" t="s">
        <v>710</v>
      </c>
      <c r="C14" s="43" t="s">
        <v>711</v>
      </c>
      <c r="D14" s="43" t="s">
        <v>480</v>
      </c>
      <c r="E14" s="789" t="s">
        <v>717</v>
      </c>
      <c r="F14" s="796" t="s">
        <v>753</v>
      </c>
      <c r="G14" s="202"/>
      <c r="H14" s="202"/>
      <c r="I14" s="366">
        <v>70039</v>
      </c>
      <c r="J14" s="376"/>
    </row>
    <row r="15" spans="2:10" ht="75" customHeight="1">
      <c r="B15" s="375" t="s">
        <v>710</v>
      </c>
      <c r="C15" s="43" t="s">
        <v>711</v>
      </c>
      <c r="D15" s="43" t="s">
        <v>480</v>
      </c>
      <c r="E15" s="789" t="s">
        <v>717</v>
      </c>
      <c r="F15" s="790" t="s">
        <v>751</v>
      </c>
      <c r="G15" s="202"/>
      <c r="H15" s="202"/>
      <c r="I15" s="366">
        <v>169000</v>
      </c>
      <c r="J15" s="376"/>
    </row>
    <row r="16" spans="2:10" ht="46.5" customHeight="1">
      <c r="B16" s="375" t="s">
        <v>710</v>
      </c>
      <c r="C16" s="43" t="s">
        <v>711</v>
      </c>
      <c r="D16" s="43" t="s">
        <v>480</v>
      </c>
      <c r="E16" s="789" t="s">
        <v>717</v>
      </c>
      <c r="F16" s="795" t="s">
        <v>750</v>
      </c>
      <c r="G16" s="202"/>
      <c r="H16" s="202"/>
      <c r="I16" s="366">
        <v>74743</v>
      </c>
      <c r="J16" s="376"/>
    </row>
    <row r="17" spans="2:10" ht="75">
      <c r="B17" s="375" t="s">
        <v>710</v>
      </c>
      <c r="C17" s="43" t="s">
        <v>711</v>
      </c>
      <c r="D17" s="43" t="s">
        <v>480</v>
      </c>
      <c r="E17" s="789" t="s">
        <v>717</v>
      </c>
      <c r="F17" s="790" t="s">
        <v>749</v>
      </c>
      <c r="G17" s="202"/>
      <c r="H17" s="202"/>
      <c r="I17" s="366">
        <v>168968</v>
      </c>
      <c r="J17" s="376"/>
    </row>
    <row r="18" spans="2:10" ht="75">
      <c r="B18" s="375" t="s">
        <v>712</v>
      </c>
      <c r="C18" s="619">
        <v>7361</v>
      </c>
      <c r="D18" s="43" t="s">
        <v>356</v>
      </c>
      <c r="E18" s="797" t="s">
        <v>716</v>
      </c>
      <c r="F18" s="798" t="s">
        <v>745</v>
      </c>
      <c r="G18" s="202"/>
      <c r="H18" s="202"/>
      <c r="I18" s="366">
        <v>2908580</v>
      </c>
      <c r="J18" s="376"/>
    </row>
    <row r="19" spans="2:10" ht="45" customHeight="1" thickBot="1">
      <c r="B19" s="611" t="s">
        <v>714</v>
      </c>
      <c r="C19" s="610" t="s">
        <v>715</v>
      </c>
      <c r="D19" s="43" t="s">
        <v>356</v>
      </c>
      <c r="E19" s="799" t="s">
        <v>754</v>
      </c>
      <c r="F19" s="800" t="s">
        <v>755</v>
      </c>
      <c r="G19" s="146"/>
      <c r="H19" s="146"/>
      <c r="I19" s="365">
        <v>71654</v>
      </c>
      <c r="J19" s="147"/>
    </row>
    <row r="20" spans="2:10" ht="29.25" thickBot="1">
      <c r="B20" s="224" t="s">
        <v>281</v>
      </c>
      <c r="C20" s="225" t="s">
        <v>280</v>
      </c>
      <c r="D20" s="225"/>
      <c r="E20" s="801" t="s">
        <v>135</v>
      </c>
      <c r="F20" s="802"/>
      <c r="G20" s="368"/>
      <c r="H20" s="368"/>
      <c r="I20" s="369">
        <f>I21+I22+I23+I24+I25+I26+I27+I28+I29+I30+I31</f>
        <v>1776076</v>
      </c>
      <c r="J20" s="370"/>
    </row>
    <row r="21" spans="2:10" ht="31.5" customHeight="1">
      <c r="B21" s="375" t="s">
        <v>478</v>
      </c>
      <c r="C21" s="43" t="s">
        <v>479</v>
      </c>
      <c r="D21" s="43" t="s">
        <v>480</v>
      </c>
      <c r="E21" s="803" t="s">
        <v>481</v>
      </c>
      <c r="F21" s="804" t="s">
        <v>741</v>
      </c>
      <c r="G21" s="607"/>
      <c r="H21" s="607"/>
      <c r="I21" s="608">
        <v>157652</v>
      </c>
      <c r="J21" s="609"/>
    </row>
    <row r="22" spans="2:10" ht="45.75" customHeight="1">
      <c r="B22" s="375" t="s">
        <v>478</v>
      </c>
      <c r="C22" s="43" t="s">
        <v>479</v>
      </c>
      <c r="D22" s="43" t="s">
        <v>480</v>
      </c>
      <c r="E22" s="803" t="s">
        <v>481</v>
      </c>
      <c r="F22" s="805" t="s">
        <v>740</v>
      </c>
      <c r="G22" s="356"/>
      <c r="H22" s="356"/>
      <c r="I22" s="364">
        <v>33816</v>
      </c>
      <c r="J22" s="374"/>
    </row>
    <row r="23" spans="2:10" ht="49.5" customHeight="1">
      <c r="B23" s="375" t="s">
        <v>478</v>
      </c>
      <c r="C23" s="43" t="s">
        <v>479</v>
      </c>
      <c r="D23" s="43" t="s">
        <v>480</v>
      </c>
      <c r="E23" s="803" t="s">
        <v>481</v>
      </c>
      <c r="F23" s="795" t="s">
        <v>739</v>
      </c>
      <c r="G23" s="202"/>
      <c r="H23" s="202"/>
      <c r="I23" s="366">
        <v>34037</v>
      </c>
      <c r="J23" s="376"/>
    </row>
    <row r="24" spans="2:10" ht="33" customHeight="1" thickBot="1">
      <c r="B24" s="375" t="s">
        <v>478</v>
      </c>
      <c r="C24" s="43" t="s">
        <v>479</v>
      </c>
      <c r="D24" s="43" t="s">
        <v>480</v>
      </c>
      <c r="E24" s="803" t="s">
        <v>481</v>
      </c>
      <c r="F24" s="806" t="s">
        <v>737</v>
      </c>
      <c r="G24" s="202"/>
      <c r="H24" s="202"/>
      <c r="I24" s="366">
        <v>250000</v>
      </c>
      <c r="J24" s="376"/>
    </row>
    <row r="25" spans="2:10" ht="66.75" customHeight="1">
      <c r="B25" s="375" t="s">
        <v>478</v>
      </c>
      <c r="C25" s="43" t="s">
        <v>479</v>
      </c>
      <c r="D25" s="43" t="s">
        <v>480</v>
      </c>
      <c r="E25" s="803" t="s">
        <v>481</v>
      </c>
      <c r="F25" s="804" t="s">
        <v>738</v>
      </c>
      <c r="G25" s="202"/>
      <c r="H25" s="202"/>
      <c r="I25" s="366">
        <v>69640</v>
      </c>
      <c r="J25" s="376"/>
    </row>
    <row r="26" spans="2:10" ht="44.25" customHeight="1">
      <c r="B26" s="375" t="s">
        <v>478</v>
      </c>
      <c r="C26" s="43" t="s">
        <v>479</v>
      </c>
      <c r="D26" s="43" t="s">
        <v>480</v>
      </c>
      <c r="E26" s="803" t="s">
        <v>481</v>
      </c>
      <c r="F26" s="795" t="s">
        <v>742</v>
      </c>
      <c r="G26" s="202"/>
      <c r="H26" s="202"/>
      <c r="I26" s="366">
        <v>47704</v>
      </c>
      <c r="J26" s="376"/>
    </row>
    <row r="27" spans="2:10" ht="45">
      <c r="B27" s="375" t="s">
        <v>478</v>
      </c>
      <c r="C27" s="43" t="s">
        <v>479</v>
      </c>
      <c r="D27" s="43" t="s">
        <v>480</v>
      </c>
      <c r="E27" s="803" t="s">
        <v>481</v>
      </c>
      <c r="F27" s="795" t="s">
        <v>743</v>
      </c>
      <c r="G27" s="202"/>
      <c r="H27" s="202"/>
      <c r="I27" s="366">
        <v>25511</v>
      </c>
      <c r="J27" s="376"/>
    </row>
    <row r="28" spans="2:10" ht="44.25" customHeight="1" thickBot="1">
      <c r="B28" s="375" t="s">
        <v>478</v>
      </c>
      <c r="C28" s="43" t="s">
        <v>479</v>
      </c>
      <c r="D28" s="43" t="s">
        <v>480</v>
      </c>
      <c r="E28" s="803" t="s">
        <v>481</v>
      </c>
      <c r="F28" s="807" t="s">
        <v>744</v>
      </c>
      <c r="G28" s="202"/>
      <c r="H28" s="202"/>
      <c r="I28" s="366">
        <v>39616</v>
      </c>
      <c r="J28" s="376"/>
    </row>
    <row r="29" spans="2:10" ht="47.25" customHeight="1">
      <c r="B29" s="375" t="s">
        <v>478</v>
      </c>
      <c r="C29" s="43" t="s">
        <v>479</v>
      </c>
      <c r="D29" s="43" t="s">
        <v>480</v>
      </c>
      <c r="E29" s="803" t="s">
        <v>481</v>
      </c>
      <c r="F29" s="808" t="s">
        <v>736</v>
      </c>
      <c r="G29" s="367"/>
      <c r="H29" s="367"/>
      <c r="I29" s="366">
        <v>51600</v>
      </c>
      <c r="J29" s="376"/>
    </row>
    <row r="30" spans="2:10" ht="33.75" customHeight="1">
      <c r="B30" s="377" t="s">
        <v>482</v>
      </c>
      <c r="C30" s="210" t="s">
        <v>483</v>
      </c>
      <c r="D30" s="210" t="s">
        <v>480</v>
      </c>
      <c r="E30" s="809" t="s">
        <v>484</v>
      </c>
      <c r="F30" s="810" t="s">
        <v>735</v>
      </c>
      <c r="G30" s="606"/>
      <c r="H30" s="606"/>
      <c r="I30" s="371">
        <v>571000</v>
      </c>
      <c r="J30" s="378"/>
    </row>
    <row r="31" spans="2:10" ht="47.25" customHeight="1" thickBot="1">
      <c r="B31" s="377" t="s">
        <v>482</v>
      </c>
      <c r="C31" s="210" t="s">
        <v>483</v>
      </c>
      <c r="D31" s="210" t="s">
        <v>480</v>
      </c>
      <c r="E31" s="809" t="s">
        <v>484</v>
      </c>
      <c r="F31" s="810" t="s">
        <v>597</v>
      </c>
      <c r="G31" s="363"/>
      <c r="H31" s="363"/>
      <c r="I31" s="371">
        <v>495500</v>
      </c>
      <c r="J31" s="378"/>
    </row>
    <row r="32" spans="2:10" ht="43.5" hidden="1" thickBot="1">
      <c r="B32" s="216" t="s">
        <v>293</v>
      </c>
      <c r="C32" s="217" t="s">
        <v>62</v>
      </c>
      <c r="D32" s="217"/>
      <c r="E32" s="811" t="s">
        <v>53</v>
      </c>
      <c r="F32" s="812"/>
      <c r="G32" s="368"/>
      <c r="H32" s="368"/>
      <c r="I32" s="369">
        <f>I33</f>
        <v>0</v>
      </c>
      <c r="J32" s="370"/>
    </row>
    <row r="33" spans="2:10" ht="105.75" hidden="1" thickBot="1">
      <c r="B33" s="375" t="s">
        <v>651</v>
      </c>
      <c r="C33" s="43" t="s">
        <v>470</v>
      </c>
      <c r="D33" s="43" t="s">
        <v>471</v>
      </c>
      <c r="E33" s="813" t="s">
        <v>472</v>
      </c>
      <c r="F33" s="814" t="s">
        <v>595</v>
      </c>
      <c r="G33" s="146"/>
      <c r="H33" s="146"/>
      <c r="I33" s="365"/>
      <c r="J33" s="147"/>
    </row>
    <row r="34" spans="2:10" ht="29.25" thickBot="1">
      <c r="B34" s="224" t="s">
        <v>134</v>
      </c>
      <c r="C34" s="225" t="s">
        <v>238</v>
      </c>
      <c r="D34" s="225"/>
      <c r="E34" s="801" t="s">
        <v>200</v>
      </c>
      <c r="F34" s="812"/>
      <c r="G34" s="368"/>
      <c r="H34" s="368"/>
      <c r="I34" s="369">
        <f>I35+I58</f>
        <v>243179</v>
      </c>
      <c r="J34" s="370"/>
    </row>
    <row r="35" spans="2:10" ht="45.75" customHeight="1" thickBot="1">
      <c r="B35" s="614" t="s">
        <v>718</v>
      </c>
      <c r="C35" s="615" t="s">
        <v>479</v>
      </c>
      <c r="D35" s="615" t="s">
        <v>480</v>
      </c>
      <c r="E35" s="815" t="s">
        <v>481</v>
      </c>
      <c r="F35" s="804" t="s">
        <v>747</v>
      </c>
      <c r="G35" s="402"/>
      <c r="H35" s="402"/>
      <c r="I35" s="608">
        <v>73936</v>
      </c>
      <c r="J35" s="374"/>
    </row>
    <row r="36" spans="2:10" ht="45" hidden="1">
      <c r="B36" s="613"/>
      <c r="C36" s="222"/>
      <c r="D36" s="222"/>
      <c r="E36" s="816" t="s">
        <v>416</v>
      </c>
      <c r="F36" s="814" t="s">
        <v>599</v>
      </c>
      <c r="G36" s="356"/>
      <c r="H36" s="356"/>
      <c r="I36" s="364"/>
      <c r="J36" s="376"/>
    </row>
    <row r="37" spans="2:10" ht="45" hidden="1">
      <c r="B37" s="379"/>
      <c r="C37" s="55"/>
      <c r="D37" s="55"/>
      <c r="E37" s="816" t="s">
        <v>416</v>
      </c>
      <c r="F37" s="808" t="s">
        <v>598</v>
      </c>
      <c r="G37" s="202"/>
      <c r="H37" s="202"/>
      <c r="I37" s="366"/>
      <c r="J37" s="376"/>
    </row>
    <row r="38" spans="2:10" ht="45.75" hidden="1" thickBot="1">
      <c r="B38" s="380"/>
      <c r="C38" s="363"/>
      <c r="D38" s="363"/>
      <c r="E38" s="817" t="s">
        <v>416</v>
      </c>
      <c r="F38" s="818" t="s">
        <v>596</v>
      </c>
      <c r="G38" s="363"/>
      <c r="H38" s="363"/>
      <c r="I38" s="371"/>
      <c r="J38" s="378"/>
    </row>
    <row r="39" spans="2:10" ht="29.25" hidden="1" thickBot="1">
      <c r="B39" s="224" t="s">
        <v>341</v>
      </c>
      <c r="C39" s="225" t="s">
        <v>340</v>
      </c>
      <c r="D39" s="226"/>
      <c r="E39" s="801" t="s">
        <v>209</v>
      </c>
      <c r="F39" s="819"/>
      <c r="G39" s="359"/>
      <c r="H39" s="359"/>
      <c r="I39" s="369">
        <f>I40+I41+I42+I43+I44+I45+I46+I47+I48+I49+I50+I51+I52+I53+I54+I55+I56</f>
        <v>0</v>
      </c>
      <c r="J39" s="360"/>
    </row>
    <row r="40" spans="2:10" ht="45" hidden="1">
      <c r="B40" s="375" t="s">
        <v>496</v>
      </c>
      <c r="C40" s="43" t="s">
        <v>497</v>
      </c>
      <c r="D40" s="43" t="s">
        <v>214</v>
      </c>
      <c r="E40" s="803" t="s">
        <v>608</v>
      </c>
      <c r="F40" s="814" t="s">
        <v>600</v>
      </c>
      <c r="G40" s="356"/>
      <c r="H40" s="356"/>
      <c r="I40" s="364"/>
      <c r="J40" s="374"/>
    </row>
    <row r="41" spans="2:10" ht="30" hidden="1">
      <c r="B41" s="752" t="s">
        <v>498</v>
      </c>
      <c r="C41" s="755" t="s">
        <v>499</v>
      </c>
      <c r="D41" s="755" t="s">
        <v>504</v>
      </c>
      <c r="E41" s="820" t="s">
        <v>506</v>
      </c>
      <c r="F41" s="814" t="s">
        <v>601</v>
      </c>
      <c r="G41" s="202"/>
      <c r="H41" s="202"/>
      <c r="I41" s="364"/>
      <c r="J41" s="376"/>
    </row>
    <row r="42" spans="2:10" ht="30" hidden="1">
      <c r="B42" s="753"/>
      <c r="C42" s="750"/>
      <c r="D42" s="750"/>
      <c r="E42" s="821"/>
      <c r="F42" s="808" t="s">
        <v>602</v>
      </c>
      <c r="G42" s="202"/>
      <c r="H42" s="202"/>
      <c r="I42" s="366"/>
      <c r="J42" s="376"/>
    </row>
    <row r="43" spans="2:10" ht="45" hidden="1">
      <c r="B43" s="753"/>
      <c r="C43" s="750"/>
      <c r="D43" s="750"/>
      <c r="E43" s="821"/>
      <c r="F43" s="814" t="s">
        <v>603</v>
      </c>
      <c r="G43" s="202"/>
      <c r="H43" s="202"/>
      <c r="I43" s="364"/>
      <c r="J43" s="376"/>
    </row>
    <row r="44" spans="2:10" ht="30" hidden="1">
      <c r="B44" s="753"/>
      <c r="C44" s="750"/>
      <c r="D44" s="750"/>
      <c r="E44" s="821"/>
      <c r="F44" s="808" t="s">
        <v>604</v>
      </c>
      <c r="G44" s="202"/>
      <c r="H44" s="202"/>
      <c r="I44" s="366"/>
      <c r="J44" s="376"/>
    </row>
    <row r="45" spans="2:10" ht="30" hidden="1">
      <c r="B45" s="753"/>
      <c r="C45" s="750"/>
      <c r="D45" s="750"/>
      <c r="E45" s="821"/>
      <c r="F45" s="814" t="s">
        <v>605</v>
      </c>
      <c r="G45" s="202"/>
      <c r="H45" s="202"/>
      <c r="I45" s="364"/>
      <c r="J45" s="376"/>
    </row>
    <row r="46" spans="2:10" ht="30" hidden="1">
      <c r="B46" s="753"/>
      <c r="C46" s="750"/>
      <c r="D46" s="750"/>
      <c r="E46" s="821"/>
      <c r="F46" s="814" t="s">
        <v>551</v>
      </c>
      <c r="G46" s="202"/>
      <c r="H46" s="202"/>
      <c r="I46" s="364"/>
      <c r="J46" s="376"/>
    </row>
    <row r="47" spans="2:10" ht="15.75" hidden="1">
      <c r="B47" s="754"/>
      <c r="C47" s="751"/>
      <c r="D47" s="751"/>
      <c r="E47" s="822"/>
      <c r="F47" s="814" t="s">
        <v>606</v>
      </c>
      <c r="G47" s="202"/>
      <c r="H47" s="202"/>
      <c r="I47" s="364"/>
      <c r="J47" s="376"/>
    </row>
    <row r="48" spans="2:10" ht="90" hidden="1">
      <c r="B48" s="375" t="s">
        <v>500</v>
      </c>
      <c r="C48" s="211" t="s">
        <v>501</v>
      </c>
      <c r="D48" s="43" t="s">
        <v>214</v>
      </c>
      <c r="E48" s="803" t="s">
        <v>507</v>
      </c>
      <c r="F48" s="823" t="s">
        <v>614</v>
      </c>
      <c r="G48" s="202"/>
      <c r="H48" s="202"/>
      <c r="I48" s="364"/>
      <c r="J48" s="376"/>
    </row>
    <row r="49" spans="2:10" ht="51" customHeight="1" hidden="1">
      <c r="B49" s="375" t="s">
        <v>503</v>
      </c>
      <c r="C49" s="43" t="s">
        <v>502</v>
      </c>
      <c r="D49" s="43" t="s">
        <v>214</v>
      </c>
      <c r="E49" s="824" t="s">
        <v>508</v>
      </c>
      <c r="F49" s="825" t="s">
        <v>607</v>
      </c>
      <c r="G49" s="373"/>
      <c r="H49" s="202"/>
      <c r="I49" s="364"/>
      <c r="J49" s="376"/>
    </row>
    <row r="50" spans="2:10" ht="30" hidden="1">
      <c r="B50" s="752" t="s">
        <v>343</v>
      </c>
      <c r="C50" s="755" t="s">
        <v>344</v>
      </c>
      <c r="D50" s="755" t="s">
        <v>214</v>
      </c>
      <c r="E50" s="820" t="s">
        <v>345</v>
      </c>
      <c r="F50" s="814" t="s">
        <v>609</v>
      </c>
      <c r="G50" s="202"/>
      <c r="H50" s="202"/>
      <c r="I50" s="364"/>
      <c r="J50" s="376"/>
    </row>
    <row r="51" spans="2:10" ht="30" hidden="1">
      <c r="B51" s="753"/>
      <c r="C51" s="750"/>
      <c r="D51" s="750"/>
      <c r="E51" s="821"/>
      <c r="F51" s="814" t="s">
        <v>610</v>
      </c>
      <c r="G51" s="202"/>
      <c r="H51" s="202"/>
      <c r="I51" s="364"/>
      <c r="J51" s="376"/>
    </row>
    <row r="52" spans="2:10" ht="30" hidden="1">
      <c r="B52" s="753"/>
      <c r="C52" s="750"/>
      <c r="D52" s="750"/>
      <c r="E52" s="821"/>
      <c r="F52" s="814" t="s">
        <v>611</v>
      </c>
      <c r="G52" s="202"/>
      <c r="H52" s="202"/>
      <c r="I52" s="364"/>
      <c r="J52" s="376"/>
    </row>
    <row r="53" spans="2:10" ht="30" hidden="1">
      <c r="B53" s="753"/>
      <c r="C53" s="750"/>
      <c r="D53" s="750"/>
      <c r="E53" s="821"/>
      <c r="F53" s="814" t="s">
        <v>556</v>
      </c>
      <c r="G53" s="202"/>
      <c r="H53" s="202"/>
      <c r="I53" s="364"/>
      <c r="J53" s="376"/>
    </row>
    <row r="54" spans="2:10" ht="30" hidden="1">
      <c r="B54" s="753"/>
      <c r="C54" s="750"/>
      <c r="D54" s="750"/>
      <c r="E54" s="821"/>
      <c r="F54" s="814" t="s">
        <v>612</v>
      </c>
      <c r="G54" s="202"/>
      <c r="H54" s="202"/>
      <c r="I54" s="364"/>
      <c r="J54" s="376"/>
    </row>
    <row r="55" spans="2:10" ht="60" hidden="1">
      <c r="B55" s="753"/>
      <c r="C55" s="750"/>
      <c r="D55" s="750"/>
      <c r="E55" s="821"/>
      <c r="F55" s="814" t="s">
        <v>613</v>
      </c>
      <c r="G55" s="202"/>
      <c r="H55" s="202"/>
      <c r="I55" s="364"/>
      <c r="J55" s="376"/>
    </row>
    <row r="56" spans="2:10" ht="30" hidden="1">
      <c r="B56" s="754"/>
      <c r="C56" s="751"/>
      <c r="D56" s="751"/>
      <c r="E56" s="822"/>
      <c r="F56" s="814" t="s">
        <v>559</v>
      </c>
      <c r="G56" s="202"/>
      <c r="H56" s="202"/>
      <c r="I56" s="364"/>
      <c r="J56" s="376"/>
    </row>
    <row r="57" spans="2:10" ht="16.5" hidden="1" thickBot="1">
      <c r="B57" s="361"/>
      <c r="C57" s="362"/>
      <c r="D57" s="363"/>
      <c r="E57" s="826"/>
      <c r="F57" s="823"/>
      <c r="G57" s="363"/>
      <c r="H57" s="363"/>
      <c r="I57" s="365"/>
      <c r="J57" s="378"/>
    </row>
    <row r="58" spans="2:10" ht="59.25" customHeight="1" thickBot="1">
      <c r="B58" s="616" t="s">
        <v>719</v>
      </c>
      <c r="C58" s="617" t="s">
        <v>720</v>
      </c>
      <c r="D58" s="615" t="s">
        <v>480</v>
      </c>
      <c r="E58" s="827" t="s">
        <v>721</v>
      </c>
      <c r="F58" s="804" t="s">
        <v>748</v>
      </c>
      <c r="G58" s="146"/>
      <c r="H58" s="146"/>
      <c r="I58" s="365">
        <v>169243</v>
      </c>
      <c r="J58" s="147"/>
    </row>
    <row r="59" spans="2:10" ht="16.5" thickBot="1">
      <c r="B59" s="747" t="s">
        <v>7</v>
      </c>
      <c r="C59" s="748"/>
      <c r="D59" s="749"/>
      <c r="E59" s="792"/>
      <c r="F59" s="819"/>
      <c r="G59" s="359"/>
      <c r="H59" s="359"/>
      <c r="I59" s="369">
        <f>I9+I11+I20+I34</f>
        <v>5632210</v>
      </c>
      <c r="J59" s="360"/>
    </row>
    <row r="61" ht="18.75">
      <c r="B61" s="300" t="s">
        <v>776</v>
      </c>
    </row>
  </sheetData>
  <sheetProtection/>
  <mergeCells count="10">
    <mergeCell ref="F2:J2"/>
    <mergeCell ref="B59:D59"/>
    <mergeCell ref="E41:E47"/>
    <mergeCell ref="B41:B47"/>
    <mergeCell ref="C41:C47"/>
    <mergeCell ref="D41:D47"/>
    <mergeCell ref="E50:E56"/>
    <mergeCell ref="B50:B56"/>
    <mergeCell ref="C50:C56"/>
    <mergeCell ref="D50:D56"/>
  </mergeCells>
  <printOptions/>
  <pageMargins left="0.7086614173228347" right="0.7086614173228347" top="0.7480314960629921" bottom="0.7480314960629921" header="0.31496062992125984" footer="0.31496062992125984"/>
  <pageSetup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dimension ref="A1:I47"/>
  <sheetViews>
    <sheetView zoomScalePageLayoutView="0" workbookViewId="0" topLeftCell="A1">
      <selection activeCell="I20" sqref="I20"/>
    </sheetView>
  </sheetViews>
  <sheetFormatPr defaultColWidth="9.33203125" defaultRowHeight="12.75"/>
  <cols>
    <col min="1" max="1" width="6.33203125" style="0" customWidth="1"/>
    <col min="2" max="2" width="29.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ht="12" customHeight="1">
      <c r="B1" t="s">
        <v>347</v>
      </c>
    </row>
    <row r="2" spans="5:8" ht="16.5" hidden="1">
      <c r="E2" s="757"/>
      <c r="F2" s="757"/>
      <c r="G2" s="757"/>
      <c r="H2" s="757"/>
    </row>
    <row r="3" spans="5:8" ht="16.5" hidden="1">
      <c r="E3" s="758"/>
      <c r="F3" s="758"/>
      <c r="G3" s="758"/>
      <c r="H3" s="758"/>
    </row>
    <row r="4" spans="5:8" ht="16.5" hidden="1">
      <c r="E4" s="758"/>
      <c r="F4" s="758"/>
      <c r="G4" s="758"/>
      <c r="H4" s="758"/>
    </row>
    <row r="5" spans="5:8" ht="16.5" hidden="1">
      <c r="E5" s="758"/>
      <c r="F5" s="758"/>
      <c r="G5" s="758"/>
      <c r="H5" s="758"/>
    </row>
    <row r="6" spans="7:8" ht="12.75" hidden="1">
      <c r="G6" s="759"/>
      <c r="H6" s="759"/>
    </row>
    <row r="7" ht="12.75" hidden="1"/>
    <row r="8" ht="12.75" hidden="1"/>
    <row r="9" ht="12.75" hidden="1"/>
    <row r="10" ht="12.75" hidden="1"/>
    <row r="11" spans="4:8" ht="15.75">
      <c r="D11" s="190"/>
      <c r="E11" s="762" t="s">
        <v>686</v>
      </c>
      <c r="F11" s="762"/>
      <c r="G11" s="762"/>
      <c r="H11" s="762"/>
    </row>
    <row r="12" spans="4:8" ht="15.75">
      <c r="D12" s="762" t="s">
        <v>434</v>
      </c>
      <c r="E12" s="762"/>
      <c r="F12" s="762"/>
      <c r="G12" s="762"/>
      <c r="H12" s="762"/>
    </row>
    <row r="13" spans="4:8" ht="14.25" customHeight="1">
      <c r="D13" s="762" t="s">
        <v>435</v>
      </c>
      <c r="E13" s="762"/>
      <c r="F13" s="762"/>
      <c r="G13" s="762"/>
      <c r="H13" s="762"/>
    </row>
    <row r="14" spans="2:8" ht="13.5" customHeight="1">
      <c r="B14" s="764" t="s">
        <v>685</v>
      </c>
      <c r="C14" s="765"/>
      <c r="D14" s="765"/>
      <c r="E14" s="765"/>
      <c r="F14" s="765"/>
      <c r="G14" s="765"/>
      <c r="H14" s="765"/>
    </row>
    <row r="15" spans="2:8" ht="12.75">
      <c r="B15" s="765"/>
      <c r="C15" s="765"/>
      <c r="D15" s="765"/>
      <c r="E15" s="765"/>
      <c r="F15" s="765"/>
      <c r="G15" s="765"/>
      <c r="H15" s="765"/>
    </row>
    <row r="16" spans="2:8" ht="12.75">
      <c r="B16" s="765"/>
      <c r="C16" s="765"/>
      <c r="D16" s="765"/>
      <c r="E16" s="765"/>
      <c r="F16" s="765"/>
      <c r="G16" s="765"/>
      <c r="H16" s="765"/>
    </row>
    <row r="17" spans="2:8" ht="12.75">
      <c r="B17" s="542"/>
      <c r="C17" s="542"/>
      <c r="D17" s="542"/>
      <c r="E17" s="542"/>
      <c r="F17" s="542"/>
      <c r="G17" s="542"/>
      <c r="H17" s="542"/>
    </row>
    <row r="18" spans="2:8" ht="12.75">
      <c r="B18" s="551">
        <v>13307200000</v>
      </c>
      <c r="C18" s="542"/>
      <c r="D18" s="542"/>
      <c r="E18" s="542"/>
      <c r="F18" s="542"/>
      <c r="G18" s="542"/>
      <c r="H18" s="542"/>
    </row>
    <row r="19" spans="2:8" ht="12.75">
      <c r="B19" s="552" t="s">
        <v>707</v>
      </c>
      <c r="C19" s="542"/>
      <c r="D19" s="542"/>
      <c r="E19" s="542"/>
      <c r="F19" s="542"/>
      <c r="G19" s="542"/>
      <c r="H19" s="542"/>
    </row>
    <row r="20" ht="12" customHeight="1" thickBot="1"/>
    <row r="21" ht="13.5" hidden="1" thickBot="1"/>
    <row r="22" spans="1:8" ht="12.75">
      <c r="A22" s="768" t="s">
        <v>95</v>
      </c>
      <c r="B22" s="771" t="s">
        <v>96</v>
      </c>
      <c r="C22" s="144" t="s">
        <v>73</v>
      </c>
      <c r="D22" s="144" t="s">
        <v>77</v>
      </c>
      <c r="E22" s="144" t="s">
        <v>79</v>
      </c>
      <c r="F22" s="144" t="s">
        <v>81</v>
      </c>
      <c r="G22" s="144" t="s">
        <v>82</v>
      </c>
      <c r="H22" s="145" t="s">
        <v>82</v>
      </c>
    </row>
    <row r="23" spans="1:8" ht="12.75">
      <c r="A23" s="769"/>
      <c r="B23" s="772"/>
      <c r="C23" s="146" t="s">
        <v>74</v>
      </c>
      <c r="D23" s="146" t="s">
        <v>76</v>
      </c>
      <c r="E23" s="146" t="s">
        <v>74</v>
      </c>
      <c r="F23" s="146"/>
      <c r="G23" s="146" t="s">
        <v>83</v>
      </c>
      <c r="H23" s="147" t="s">
        <v>83</v>
      </c>
    </row>
    <row r="24" spans="1:8" ht="12.75">
      <c r="A24" s="769"/>
      <c r="B24" s="772"/>
      <c r="C24" s="146" t="s">
        <v>75</v>
      </c>
      <c r="D24" s="146" t="s">
        <v>78</v>
      </c>
      <c r="E24" s="146" t="s">
        <v>80</v>
      </c>
      <c r="F24" s="146" t="s">
        <v>78</v>
      </c>
      <c r="G24" s="146" t="s">
        <v>84</v>
      </c>
      <c r="H24" s="147" t="s">
        <v>86</v>
      </c>
    </row>
    <row r="25" spans="1:8" ht="12.75">
      <c r="A25" s="769"/>
      <c r="B25" s="772"/>
      <c r="C25" s="148">
        <v>2271</v>
      </c>
      <c r="D25" s="148">
        <v>2272</v>
      </c>
      <c r="E25" s="148">
        <v>2273</v>
      </c>
      <c r="F25" s="148">
        <v>2274</v>
      </c>
      <c r="G25" s="148">
        <v>2275</v>
      </c>
      <c r="H25" s="149">
        <v>2275</v>
      </c>
    </row>
    <row r="26" spans="1:8" ht="13.5" thickBot="1">
      <c r="A26" s="770"/>
      <c r="B26" s="773"/>
      <c r="C26" s="150"/>
      <c r="D26" s="150"/>
      <c r="E26" s="150"/>
      <c r="F26" s="150"/>
      <c r="G26" s="150"/>
      <c r="H26" s="151"/>
    </row>
    <row r="27" spans="1:8" ht="12.75">
      <c r="A27" s="152" t="s">
        <v>23</v>
      </c>
      <c r="B27" s="153" t="s">
        <v>85</v>
      </c>
      <c r="C27" s="154">
        <v>35</v>
      </c>
      <c r="D27" s="154">
        <v>262</v>
      </c>
      <c r="E27" s="154">
        <v>7000</v>
      </c>
      <c r="F27" s="154"/>
      <c r="G27" s="154"/>
      <c r="H27" s="155"/>
    </row>
    <row r="28" spans="1:8" ht="25.5">
      <c r="A28" s="156" t="s">
        <v>296</v>
      </c>
      <c r="B28" s="157" t="s">
        <v>91</v>
      </c>
      <c r="C28" s="158">
        <f aca="true" t="shared" si="0" ref="C28:H28">C29+C30+C31</f>
        <v>1678</v>
      </c>
      <c r="D28" s="158">
        <f t="shared" si="0"/>
        <v>10670</v>
      </c>
      <c r="E28" s="158">
        <f t="shared" si="0"/>
        <v>539100</v>
      </c>
      <c r="F28" s="158">
        <f t="shared" si="0"/>
        <v>114600</v>
      </c>
      <c r="G28" s="158">
        <f t="shared" si="0"/>
        <v>0</v>
      </c>
      <c r="H28" s="159">
        <f t="shared" si="0"/>
        <v>144</v>
      </c>
    </row>
    <row r="29" spans="1:8" ht="38.25">
      <c r="A29" s="160"/>
      <c r="B29" s="161" t="s">
        <v>90</v>
      </c>
      <c r="C29" s="530">
        <v>10</v>
      </c>
      <c r="D29" s="530">
        <v>70</v>
      </c>
      <c r="E29" s="530">
        <v>1900</v>
      </c>
      <c r="F29" s="530"/>
      <c r="G29" s="163"/>
      <c r="H29" s="164"/>
    </row>
    <row r="30" spans="1:8" ht="12.75">
      <c r="A30" s="160"/>
      <c r="B30" s="161" t="s">
        <v>683</v>
      </c>
      <c r="C30" s="205">
        <v>1668</v>
      </c>
      <c r="D30" s="205">
        <v>10450</v>
      </c>
      <c r="E30" s="205">
        <v>526195</v>
      </c>
      <c r="F30" s="205">
        <v>108600</v>
      </c>
      <c r="G30" s="165"/>
      <c r="H30" s="164">
        <v>144</v>
      </c>
    </row>
    <row r="31" spans="1:8" ht="38.25">
      <c r="A31" s="156"/>
      <c r="B31" s="423" t="s">
        <v>684</v>
      </c>
      <c r="C31" s="531"/>
      <c r="D31" s="205">
        <v>150</v>
      </c>
      <c r="E31" s="205">
        <v>11005</v>
      </c>
      <c r="F31" s="367">
        <v>6000</v>
      </c>
      <c r="G31" s="425"/>
      <c r="H31" s="426"/>
    </row>
    <row r="32" spans="1:8" ht="12.75">
      <c r="A32" s="774" t="s">
        <v>280</v>
      </c>
      <c r="B32" s="756" t="s">
        <v>98</v>
      </c>
      <c r="C32" s="760">
        <v>5100</v>
      </c>
      <c r="D32" s="760">
        <v>16850</v>
      </c>
      <c r="E32" s="760">
        <v>1600000</v>
      </c>
      <c r="F32" s="760">
        <v>862880</v>
      </c>
      <c r="G32" s="761">
        <v>59</v>
      </c>
      <c r="H32" s="775"/>
    </row>
    <row r="33" spans="1:8" ht="15.75" customHeight="1">
      <c r="A33" s="774"/>
      <c r="B33" s="756"/>
      <c r="C33" s="760"/>
      <c r="D33" s="760"/>
      <c r="E33" s="760"/>
      <c r="F33" s="760"/>
      <c r="G33" s="761"/>
      <c r="H33" s="776"/>
    </row>
    <row r="34" spans="1:8" ht="21" customHeight="1">
      <c r="A34" s="156"/>
      <c r="B34" s="161" t="s">
        <v>89</v>
      </c>
      <c r="C34" s="162">
        <v>80</v>
      </c>
      <c r="D34" s="162">
        <v>350</v>
      </c>
      <c r="E34" s="162">
        <v>12000</v>
      </c>
      <c r="F34" s="162">
        <v>2880</v>
      </c>
      <c r="G34" s="163"/>
      <c r="H34" s="164"/>
    </row>
    <row r="35" spans="1:8" ht="27.75" customHeight="1">
      <c r="A35" s="156"/>
      <c r="B35" s="161" t="s">
        <v>99</v>
      </c>
      <c r="C35" s="162">
        <v>1220</v>
      </c>
      <c r="D35" s="162">
        <v>6500</v>
      </c>
      <c r="E35" s="162">
        <v>260000</v>
      </c>
      <c r="F35" s="162"/>
      <c r="G35" s="163"/>
      <c r="H35" s="164"/>
    </row>
    <row r="36" spans="1:9" ht="38.25" customHeight="1">
      <c r="A36" s="156" t="s">
        <v>62</v>
      </c>
      <c r="B36" s="427" t="s">
        <v>687</v>
      </c>
      <c r="C36" s="424">
        <f aca="true" t="shared" si="1" ref="C36:H36">C37+C38</f>
        <v>40</v>
      </c>
      <c r="D36" s="424">
        <f t="shared" si="1"/>
        <v>4920</v>
      </c>
      <c r="E36" s="424">
        <f t="shared" si="1"/>
        <v>82000</v>
      </c>
      <c r="F36" s="424">
        <f t="shared" si="1"/>
        <v>36800</v>
      </c>
      <c r="G36" s="424">
        <f t="shared" si="1"/>
        <v>0</v>
      </c>
      <c r="H36" s="529">
        <f t="shared" si="1"/>
        <v>0</v>
      </c>
      <c r="I36" s="167"/>
    </row>
    <row r="37" spans="1:9" ht="38.25">
      <c r="A37" s="156"/>
      <c r="B37" s="161" t="s">
        <v>93</v>
      </c>
      <c r="C37" s="165"/>
      <c r="D37" s="165">
        <v>4800</v>
      </c>
      <c r="E37" s="165">
        <v>80600</v>
      </c>
      <c r="F37" s="165">
        <v>36800</v>
      </c>
      <c r="G37" s="165"/>
      <c r="H37" s="168"/>
      <c r="I37" s="167"/>
    </row>
    <row r="38" spans="1:9" ht="31.5" customHeight="1">
      <c r="A38" s="160"/>
      <c r="B38" s="161" t="s">
        <v>94</v>
      </c>
      <c r="C38" s="165">
        <v>40</v>
      </c>
      <c r="D38" s="165">
        <v>120</v>
      </c>
      <c r="E38" s="165">
        <v>1400</v>
      </c>
      <c r="F38" s="165"/>
      <c r="G38" s="165"/>
      <c r="H38" s="168"/>
      <c r="I38" s="167"/>
    </row>
    <row r="39" spans="1:9" ht="40.5" customHeight="1">
      <c r="A39" s="160">
        <v>10</v>
      </c>
      <c r="B39" s="166" t="s">
        <v>87</v>
      </c>
      <c r="C39" s="158">
        <v>130</v>
      </c>
      <c r="D39" s="158">
        <v>650</v>
      </c>
      <c r="E39" s="158">
        <v>89950</v>
      </c>
      <c r="F39" s="158">
        <v>75000</v>
      </c>
      <c r="G39" s="158">
        <v>6</v>
      </c>
      <c r="H39" s="159">
        <v>204</v>
      </c>
      <c r="I39" s="167"/>
    </row>
    <row r="40" spans="1:9" ht="23.25" customHeight="1">
      <c r="A40" s="160"/>
      <c r="B40" s="169" t="s">
        <v>92</v>
      </c>
      <c r="C40" s="165">
        <v>130</v>
      </c>
      <c r="D40" s="165">
        <v>100</v>
      </c>
      <c r="E40" s="165">
        <v>6580</v>
      </c>
      <c r="F40" s="205"/>
      <c r="G40" s="165"/>
      <c r="H40" s="168"/>
      <c r="I40" s="167"/>
    </row>
    <row r="41" spans="1:9" ht="27.75" customHeight="1" thickBot="1">
      <c r="A41" s="170"/>
      <c r="B41" s="171" t="s">
        <v>97</v>
      </c>
      <c r="C41" s="172">
        <f aca="true" t="shared" si="2" ref="C41:H41">C27+C28+C32+C36+C39</f>
        <v>6983</v>
      </c>
      <c r="D41" s="172">
        <f t="shared" si="2"/>
        <v>33352</v>
      </c>
      <c r="E41" s="172">
        <f t="shared" si="2"/>
        <v>2318050</v>
      </c>
      <c r="F41" s="172">
        <f t="shared" si="2"/>
        <v>1089280</v>
      </c>
      <c r="G41" s="172">
        <f t="shared" si="2"/>
        <v>65</v>
      </c>
      <c r="H41" s="173">
        <f t="shared" si="2"/>
        <v>348</v>
      </c>
      <c r="I41" s="167"/>
    </row>
    <row r="42" spans="1:9" ht="45.75" customHeight="1">
      <c r="A42" s="174"/>
      <c r="B42" s="175"/>
      <c r="C42" s="176"/>
      <c r="D42" s="176"/>
      <c r="E42" s="176"/>
      <c r="F42" s="174"/>
      <c r="G42" s="174"/>
      <c r="H42" s="174"/>
      <c r="I42" s="167"/>
    </row>
    <row r="43" spans="1:9" ht="12.75">
      <c r="A43" s="766"/>
      <c r="B43" s="767"/>
      <c r="C43" s="767"/>
      <c r="D43" s="767"/>
      <c r="E43" s="767"/>
      <c r="F43" s="767"/>
      <c r="G43" s="767"/>
      <c r="H43" s="767"/>
      <c r="I43" s="167"/>
    </row>
    <row r="44" spans="2:5" ht="12.75">
      <c r="B44" s="177"/>
      <c r="E44" t="s">
        <v>88</v>
      </c>
    </row>
    <row r="46" spans="2:8" ht="12.75">
      <c r="B46" s="763"/>
      <c r="C46" s="763"/>
      <c r="D46" s="763"/>
      <c r="E46" s="763"/>
      <c r="F46" s="763"/>
      <c r="G46" s="763"/>
      <c r="H46" s="763"/>
    </row>
    <row r="47" spans="2:8" ht="37.5" customHeight="1">
      <c r="B47" s="763"/>
      <c r="C47" s="763"/>
      <c r="D47" s="763"/>
      <c r="E47" s="763"/>
      <c r="F47" s="763"/>
      <c r="G47" s="763"/>
      <c r="H47" s="763"/>
    </row>
    <row r="55" ht="10.5" customHeight="1"/>
    <row r="56" ht="12.75" hidden="1"/>
    <row r="57" ht="12.75" hidden="1"/>
    <row r="58" ht="12.75" hidden="1"/>
    <row r="59" ht="1.5" customHeight="1"/>
    <row r="60" ht="12.75" hidden="1"/>
    <row r="61" ht="12.75" hidden="1"/>
    <row r="62" ht="12.75" hidden="1"/>
    <row r="63" ht="12.75" hidden="1"/>
    <row r="64" ht="12.75" hidden="1"/>
    <row r="67" ht="45" customHeight="1"/>
  </sheetData>
  <sheetProtection/>
  <mergeCells count="21">
    <mergeCell ref="H32:H33"/>
    <mergeCell ref="E32:E33"/>
    <mergeCell ref="B46:H47"/>
    <mergeCell ref="B14:H16"/>
    <mergeCell ref="A43:H43"/>
    <mergeCell ref="D12:H12"/>
    <mergeCell ref="D13:H13"/>
    <mergeCell ref="F32:F33"/>
    <mergeCell ref="A22:A26"/>
    <mergeCell ref="B22:B26"/>
    <mergeCell ref="A32:A33"/>
    <mergeCell ref="B32:B33"/>
    <mergeCell ref="E2:H2"/>
    <mergeCell ref="E3:H3"/>
    <mergeCell ref="E4:H4"/>
    <mergeCell ref="E5:H5"/>
    <mergeCell ref="G6:H6"/>
    <mergeCell ref="C32:C33"/>
    <mergeCell ref="G32:G33"/>
    <mergeCell ref="E11:H11"/>
    <mergeCell ref="D32:D33"/>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2020-02-05T13:13:11Z</cp:lastPrinted>
  <dcterms:created xsi:type="dcterms:W3CDTF">2014-01-17T10:52:16Z</dcterms:created>
  <dcterms:modified xsi:type="dcterms:W3CDTF">2020-02-05T13:13:28Z</dcterms:modified>
  <cp:category/>
  <cp:version/>
  <cp:contentType/>
  <cp:contentStatus/>
</cp:coreProperties>
</file>