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48" windowHeight="11052" firstSheet="4" activeTab="5"/>
  </bookViews>
  <sheets>
    <sheet name="колегія" sheetId="1" state="hidden" r:id="rId1"/>
    <sheet name="колегія із внесеними змінами" sheetId="2" state="hidden" r:id="rId2"/>
    <sheet name=" із внесеними змінам бюджетної " sheetId="3" state="hidden" r:id="rId3"/>
    <sheet name=" із  змінам бюджет.07.11.2017 " sheetId="4" state="hidden" r:id="rId4"/>
    <sheet name="на колегію" sheetId="5" r:id="rId5"/>
    <sheet name="на бюджетну комісію" sheetId="6" r:id="rId6"/>
    <sheet name="субв. мр на соц.екон.розв." sheetId="7" state="hidden" r:id="rId7"/>
  </sheets>
  <definedNames>
    <definedName name="_xlnm.Print_Area" localSheetId="3">' із  змінам бюджет.07.11.2017 '!$A$1:$I$148</definedName>
    <definedName name="_xlnm.Print_Area" localSheetId="2">' із внесеними змінам бюджетної '!$A$1:$I$137</definedName>
    <definedName name="_xlnm.Print_Area" localSheetId="0">'колегія'!$A$1:$I$232</definedName>
    <definedName name="_xlnm.Print_Area" localSheetId="1">'колегія із внесеними змінами'!$A$1:$I$119</definedName>
    <definedName name="_xlnm.Print_Area" localSheetId="5">'на бюджетну комісію'!$A$1:$J$96</definedName>
    <definedName name="_xlnm.Print_Area" localSheetId="4">'на колегію'!$A$1:$J$96</definedName>
  </definedNames>
  <calcPr fullCalcOnLoad="1"/>
</workbook>
</file>

<file path=xl/sharedStrings.xml><?xml version="1.0" encoding="utf-8"?>
<sst xmlns="http://schemas.openxmlformats.org/spreadsheetml/2006/main" count="1041" uniqueCount="309">
  <si>
    <t>Назва головного розпорядника коштів</t>
  </si>
  <si>
    <t>Напрямок використання коштів</t>
  </si>
  <si>
    <t>Районна державна адміністрація</t>
  </si>
  <si>
    <t>В С Ь О Г О</t>
  </si>
  <si>
    <t>КФК</t>
  </si>
  <si>
    <t>Найменування коду тимчасової класифікації видатків та кредитування місцевих бюджетів</t>
  </si>
  <si>
    <t>Районна рада</t>
  </si>
  <si>
    <t>Відділ культури та туризму райдержадміністрації</t>
  </si>
  <si>
    <t>Загальноосвітні школи</t>
  </si>
  <si>
    <t>Бібліотеки</t>
  </si>
  <si>
    <t>Централізована бухгалтерія</t>
  </si>
  <si>
    <t>органи місцевого самоврядування</t>
  </si>
  <si>
    <t>Управління соціального захисту населення райдержадміністрації</t>
  </si>
  <si>
    <t>Лікарні</t>
  </si>
  <si>
    <t>Дитячі будинки</t>
  </si>
  <si>
    <t>Позашкільні заклади</t>
  </si>
  <si>
    <t>Методична робота</t>
  </si>
  <si>
    <t>група централізованого господарського обслуговування</t>
  </si>
  <si>
    <t>Спортивна школа</t>
  </si>
  <si>
    <t>Різниця</t>
  </si>
  <si>
    <t>реабілітаційний центр</t>
  </si>
  <si>
    <t>Територіальний центр</t>
  </si>
  <si>
    <t>Відділ освіти райдержадміністрації</t>
  </si>
  <si>
    <t>Нарадний дім</t>
  </si>
  <si>
    <t>житлове будівництво та придбання житла для окремих категорій населення</t>
  </si>
  <si>
    <t>Школи естетичного виховання Золочівська музична школа</t>
  </si>
  <si>
    <t>Глинянська музична школа</t>
  </si>
  <si>
    <t>Всього</t>
  </si>
  <si>
    <t>Служба у справах сім"ї , дітей та молоді</t>
  </si>
  <si>
    <t>Інші програми соціального захисту дітей</t>
  </si>
  <si>
    <t>Дитячі будинки (в т. ч. сімейного типу, прийомні сім`ї) </t>
  </si>
  <si>
    <t>Позашкільні заклади освіти, заходи із позашкільної роботи з дітьми </t>
  </si>
  <si>
    <t>Методична робота, інші заходи у сфері народної освіти </t>
  </si>
  <si>
    <t>Централізовані бухгалтерії обласних, міських, районних відділів освіти </t>
  </si>
  <si>
    <t>Групи централізованого господарського обслуговування </t>
  </si>
  <si>
    <t>Утримання та навчально-тренувальна робота дитячо-юнацьких спортивних шкіл </t>
  </si>
  <si>
    <t>Проведення невідкладних відновлювальних робіт, будівництво і реконструкція загально навчальних закладів</t>
  </si>
  <si>
    <t>Управління сільського господарства</t>
  </si>
  <si>
    <t>Кредиторська заборгованість обласний бюджет (Передача коштів із загальнго до спеціального)Програма підтримка та розвиток агропромислового комплексу Львівської області на 2013-2015 року</t>
  </si>
  <si>
    <t>Кред.заборг.спеціальний фонд кап.ремонт даху СШ №4</t>
  </si>
  <si>
    <t>Кредиторська заборгованість по реконструкції вузлів обліку газу (спеціальний фонд)</t>
  </si>
  <si>
    <t>Кредиторська заборгованість (спеціальний фонд)</t>
  </si>
  <si>
    <t>Кредиторська заборгованість (загальний фонд)</t>
  </si>
  <si>
    <t>Кредиторська заборгованість обласний бюджет (придбання навчального приладдя)</t>
  </si>
  <si>
    <t>Нерозподілений резерв</t>
  </si>
  <si>
    <t>Інша субвенція місцевих рад</t>
  </si>
  <si>
    <t>Програми в галузі сільского господарства</t>
  </si>
  <si>
    <t>Соціальні програми і заходи лержавних органів у справах молоді</t>
  </si>
  <si>
    <t>співфінансування програми  підтримки та розвитку агропромислового комплексу рай.бюджет (спеціальний фонд)</t>
  </si>
  <si>
    <t>Кредиторська заборгованість (загальний фонд) вільні залишки</t>
  </si>
  <si>
    <t>Заг.фонд</t>
  </si>
  <si>
    <t>спеціальний фонд</t>
  </si>
  <si>
    <t>разом</t>
  </si>
  <si>
    <t>Субвенція змісцевого бюджету державному бюджету на виконання програм соціально-економічного та культурного розвитку регіонів</t>
  </si>
  <si>
    <t>Кредиторська заборгованість (спціального фонд) вільні залишки</t>
  </si>
  <si>
    <t>спец.фонд</t>
  </si>
  <si>
    <t>загальний фонд</t>
  </si>
  <si>
    <t>Кредиторська заборгованість районний бюджет спрямування вільних залишків</t>
  </si>
  <si>
    <t>Перерозподіл видатків</t>
  </si>
  <si>
    <t>ВСЬОГО</t>
  </si>
  <si>
    <t>разом вільні залишки</t>
  </si>
  <si>
    <t>Разом</t>
  </si>
  <si>
    <t>Спрямовано вільних залишків</t>
  </si>
  <si>
    <t>Залишок на спрямування</t>
  </si>
  <si>
    <t>Невикористана субвенція місцевих рад у 2014 році</t>
  </si>
  <si>
    <t>Вільні залишки (з них передача коштів із загального до спеціального фрнду-507080)</t>
  </si>
  <si>
    <t>Фінансове управління</t>
  </si>
  <si>
    <t>Вільні залишки  2014 року освіти</t>
  </si>
  <si>
    <t>Райдержадміністрація</t>
  </si>
  <si>
    <t>Вільні залишки станом на 24.04.2015 р.</t>
  </si>
  <si>
    <t>Збільшення натуральних показників по реабілітаційному центру : по воді на 50м3 та електроенергії на 1200кВ/год у зв"язку з тим, що прживають переселенці із сходу та придбано холодильник та електрокосарку.</t>
  </si>
  <si>
    <t>Субвенція обласного бюджету</t>
  </si>
  <si>
    <t>На забезпечення фінансування мікропроектів капітальний ремонт приміщення народного дому с.Верхобуж (передача коштів із загального фонду до спеціального)</t>
  </si>
  <si>
    <t>Створення центру військово-патріотичного виховання</t>
  </si>
  <si>
    <t>Прибдання житла дітям-сиротам</t>
  </si>
  <si>
    <t>Служба у справах дітей</t>
  </si>
  <si>
    <t>Відкриття НВК на три групи в пристосованому приміщенні колишньої школи ЗОШ І-ІІ (недіючої) в с.Вороняки-капітальний ремонт даху</t>
  </si>
  <si>
    <t>Відділ культури</t>
  </si>
  <si>
    <t>заміна вікон</t>
  </si>
  <si>
    <t>придбання комп"ютера</t>
  </si>
  <si>
    <t>Інші заходи</t>
  </si>
  <si>
    <t>Програма розбудови сфери охорони культурної спадщини"</t>
  </si>
  <si>
    <t>Два кардіомонітори "Ютас"</t>
  </si>
  <si>
    <t>Безтінева 5-ти рефлекторна стаціонарна лампа</t>
  </si>
  <si>
    <t>поточний ремонт харчоблоку</t>
  </si>
  <si>
    <t>Програма суду</t>
  </si>
  <si>
    <t>підписка періодичних видань,поповнення бібліотечного фонду</t>
  </si>
  <si>
    <t>Управління соціального захисту населення</t>
  </si>
  <si>
    <t>Відділ освіти</t>
  </si>
  <si>
    <t>Програма МЧС</t>
  </si>
  <si>
    <t>Інші видатки на соціальний захист</t>
  </si>
  <si>
    <t>Дотація</t>
  </si>
  <si>
    <t>Зарплата з нарахуваннями</t>
  </si>
  <si>
    <t>Програма до Святого Миколая</t>
  </si>
  <si>
    <t>Народні доми</t>
  </si>
  <si>
    <t>Амбулаторії</t>
  </si>
  <si>
    <t>Вільні залишки освітньої субвенції</t>
  </si>
  <si>
    <t xml:space="preserve">Відділ освіти </t>
  </si>
  <si>
    <t>Вільні залишки медичної субвенції</t>
  </si>
  <si>
    <t>райдержадміністрація</t>
  </si>
  <si>
    <t>придбання паливно-мастильних матеріалів 2210</t>
  </si>
  <si>
    <t>медикаменти 2220</t>
  </si>
  <si>
    <t>Інша субвенція</t>
  </si>
  <si>
    <t>Фельдшерсько-акушерські пункти</t>
  </si>
  <si>
    <t>Капітальні вкладення</t>
  </si>
  <si>
    <t>Придбання автобуса(передача)</t>
  </si>
  <si>
    <t>Всього передача коштів із заг.до спец</t>
  </si>
  <si>
    <t>Субвенція  з обласного бюджету</t>
  </si>
  <si>
    <t>Золочів міська рада - мікропроекти</t>
  </si>
  <si>
    <t>Золочів міська рада-майданчик із штучним покриттям</t>
  </si>
  <si>
    <t>Глиняни міська рада-мікропроекти</t>
  </si>
  <si>
    <t>Глиняни міська рада- створення навчально-виробничого комплексу "Мозаїка"</t>
  </si>
  <si>
    <t>Гончарівська сільська рада - мікропроети</t>
  </si>
  <si>
    <t>Руда-Колтівська сільська рада - мікропроекти</t>
  </si>
  <si>
    <t>Струтинська сільська рада- мікропроекти</t>
  </si>
  <si>
    <t>Куровицька сільська рада-встановлення спортивного майданчика з тринажерним обладнанням</t>
  </si>
  <si>
    <t>Словітська сільська рада -встановлення спортивного майданчика з тринажерним обладнанням</t>
  </si>
  <si>
    <t>Придбання спортивного обладнання та інвентаря (шашок,шахів,тенісних столів,інше)для ЗНЗ</t>
  </si>
  <si>
    <t>Видання, придбання, зберігання, доставка підручників і посібників для учнів ЗНЗ</t>
  </si>
  <si>
    <t>УСЗН</t>
  </si>
  <si>
    <t>Пільгове перевезення</t>
  </si>
  <si>
    <t>Компенсаційні виплати на пільговий проїзд автомобільним транспортом окремих категорій громадян</t>
  </si>
  <si>
    <t>Заміна віконних блоків у Білокамінському НВК мікропроект)</t>
  </si>
  <si>
    <t>Реконструкція оздоровчого табору "Сокіл"</t>
  </si>
  <si>
    <t>Капітальний ремонт ФАПу с.Сновичі (мікропроект)передача із загального до спеціального фонду</t>
  </si>
  <si>
    <t>Капітальний ремонт амбулаторії с.Куровичі мікропроект)передача ізх загального до спеціального фонду</t>
  </si>
  <si>
    <t>Кап.ремонт  НД с.Підгір"я (мікропроект)передача із загального до спеціального фонду</t>
  </si>
  <si>
    <t>Кап.ремонт даху НД с.Трудовач(мікропроект)передача із загального до спеціального фонду</t>
  </si>
  <si>
    <t>Субвенція з обласного бюджету</t>
  </si>
  <si>
    <t>Вільні залишки загального фонду</t>
  </si>
  <si>
    <t>Здійснення заходів та реалізація пректів на виконання Державної цільової соціальної програми</t>
  </si>
  <si>
    <t>Резервний фонд</t>
  </si>
  <si>
    <t>Відділ культури райдержадміністрації</t>
  </si>
  <si>
    <t>Управління соціального захисту</t>
  </si>
  <si>
    <t>Інші видатки</t>
  </si>
  <si>
    <t>Субвенція з державного бюджету на соціально-економічний розвиток</t>
  </si>
  <si>
    <t>Назва бюджету</t>
  </si>
  <si>
    <t>Бібщани</t>
  </si>
  <si>
    <t>Б.Камінь</t>
  </si>
  <si>
    <t>Бортків</t>
  </si>
  <si>
    <t>Вороняки</t>
  </si>
  <si>
    <t>В.Вільшаниця</t>
  </si>
  <si>
    <t>В.Полюхів</t>
  </si>
  <si>
    <t>Гологори</t>
  </si>
  <si>
    <t>Гончарівка</t>
  </si>
  <si>
    <t>Єлиховичі</t>
  </si>
  <si>
    <t>Жуків</t>
  </si>
  <si>
    <t>Заставне</t>
  </si>
  <si>
    <t>Княже</t>
  </si>
  <si>
    <t>Колтів</t>
  </si>
  <si>
    <t>Коропець</t>
  </si>
  <si>
    <t>Куровичі</t>
  </si>
  <si>
    <t>Новосілки</t>
  </si>
  <si>
    <t>Підгайчики</t>
  </si>
  <si>
    <t>Підгороднє</t>
  </si>
  <si>
    <t>Підлипці</t>
  </si>
  <si>
    <t>Перегноїв</t>
  </si>
  <si>
    <t>Поляни</t>
  </si>
  <si>
    <t>Почапи</t>
  </si>
  <si>
    <t>Ремезівці</t>
  </si>
  <si>
    <t>Р.Колтівська</t>
  </si>
  <si>
    <t>Сасів</t>
  </si>
  <si>
    <t>Скварява</t>
  </si>
  <si>
    <t>Словіта</t>
  </si>
  <si>
    <t>Сновичі</t>
  </si>
  <si>
    <t>Струтин</t>
  </si>
  <si>
    <t>Червоне</t>
  </si>
  <si>
    <t>Шпиколоси</t>
  </si>
  <si>
    <t>Ясенівці</t>
  </si>
  <si>
    <t>Разом по сільських радах</t>
  </si>
  <si>
    <t>Поморяни</t>
  </si>
  <si>
    <t>Глиняни</t>
  </si>
  <si>
    <t>Золочів</t>
  </si>
  <si>
    <t>Разом по міських радах</t>
  </si>
  <si>
    <t>районний</t>
  </si>
  <si>
    <t>Всього по РАЙОНУ</t>
  </si>
  <si>
    <t>закупівля вхідних дверей для Золочівського міського житл.-ком.підпр.</t>
  </si>
  <si>
    <t>Закупівля мед обладнання для Глинянської лікарні</t>
  </si>
  <si>
    <t>Капремонт коридорів першого, другого пверхів сходової клітки діагностичного відділення</t>
  </si>
  <si>
    <t>Поточний ремонт малого залу Золочівського народного дому</t>
  </si>
  <si>
    <t>Дитячі дошкільні заклади</t>
  </si>
  <si>
    <t>Закупівля дитячого ігрового майданчика у ДНЗ № 2</t>
  </si>
  <si>
    <t>Закупівля музичної апаратури, комп'ютерного обладнання та аудіо устаткування для НД с.Золочівка</t>
  </si>
  <si>
    <t>Закупівля інвентаря для кабінетів фізкультури дитячого відділення Золочівської ЦРЛ</t>
  </si>
  <si>
    <t>Закупівля музичної та акустичної апаратури для народного дому с.Сасів</t>
  </si>
  <si>
    <t>Кап.ремонт НД с.Кривичі (заміна вікон та дверей)</t>
  </si>
  <si>
    <t>Закупівля меблів та інвентаря для кімнати відпочинку, терапевтичних занять дітей з особливими потребами,які навчаються за інклюзивною та індивідуальною формами навчання у Золочівській ЗОШ І-ІІІ ст.№4</t>
  </si>
  <si>
    <t>Закупівля комплектів шкільних парт та крісел для Золочіської ЗОШ №1</t>
  </si>
  <si>
    <t>Закупівля комплектів шкільних парт та крісел для Золочіської ЗОШ №2</t>
  </si>
  <si>
    <t>Закупівля комплекту крісел для НД с.Єлиховичі</t>
  </si>
  <si>
    <t>Реабілітаційний центр</t>
  </si>
  <si>
    <t xml:space="preserve">Закупівля кмп'ютерного та технічного обладнання </t>
  </si>
  <si>
    <t>Закупівля медичного обладнання (реографа) для діагностичного відділення ЦРЛ</t>
  </si>
  <si>
    <t>Кап.ремонтПідгороднянської  школи (заміна вікон та дверей)</t>
  </si>
  <si>
    <t>Придбання холодильників для ДНЗ № 6</t>
  </si>
  <si>
    <t>Покращення матеріально-технічного забезпечення та закупівля комп'ютерного, технічного обладнання та оргтехніки для Куровицької ЗОШ І-ІІІ ст.</t>
  </si>
  <si>
    <t>Капітальний ремонт даху Золочівської ЗОШ І-ІІІ ст. № 1</t>
  </si>
  <si>
    <t>Покращення матеріально-технічного забезпечення та закупівля комп'ютерного, технічного обладнання та оргтехніки для Червоненської ЗОШ І-ІІІ ст.</t>
  </si>
  <si>
    <t>Пропозиції  на сесію районної ради  по внесенню змін до загального та спеціального фонду  станом на 19.10.2017 року</t>
  </si>
  <si>
    <t>Поточне утримання (2240)</t>
  </si>
  <si>
    <t>Придбання обладнання</t>
  </si>
  <si>
    <t>Співфінансування кап.ремонт даху ЗОШ№ 1</t>
  </si>
  <si>
    <t>Поточні видатки (КЕКВ 2210)</t>
  </si>
  <si>
    <t>Капітальні видатки</t>
  </si>
  <si>
    <t>Виготовлення кошторисної докум. Для кап.ремонту даху і фасаду головного корпусу ЦРЛ</t>
  </si>
  <si>
    <t>капітальні видатки</t>
  </si>
  <si>
    <t>Зарплата Глиняни музшкола</t>
  </si>
  <si>
    <t>Зарплата Золочівська музшкола</t>
  </si>
  <si>
    <t>Зарплата</t>
  </si>
  <si>
    <t>Енергоносії (газ)</t>
  </si>
  <si>
    <t>електроенергія</t>
  </si>
  <si>
    <t>Золочів муз.школа поточні видатки обробка дерев'яних конструкцій</t>
  </si>
  <si>
    <t>Збереження, розвиток,реконструкція та реставрація пам'яток історії та культури</t>
  </si>
  <si>
    <t>Програма розвитку позитивного іміджу (кап.ремонт Криївки)</t>
  </si>
  <si>
    <t xml:space="preserve">Програма розвитку позитивного іміджу </t>
  </si>
  <si>
    <t>Поточне утримання</t>
  </si>
  <si>
    <t>Управління  соціального захисту населення</t>
  </si>
  <si>
    <t>Дитячі дошкільні установи</t>
  </si>
  <si>
    <t>Школи естетичного виховання</t>
  </si>
  <si>
    <t>Глиняни енергоносії (газ)</t>
  </si>
  <si>
    <t>Поточний ремонт народного дому с.Опаки</t>
  </si>
  <si>
    <t>закупівля медолбаднання (стоматустановки) для стоматологічної клініки дитячого відділення</t>
  </si>
  <si>
    <t>Перевиконання дохідної частини</t>
  </si>
  <si>
    <t>Програма матеріально-технічного розвитку пожежно-рятувальної служби Золочівського району на 2017 рік</t>
  </si>
  <si>
    <t>після колегії 19.10.2017</t>
  </si>
  <si>
    <t>Програма сприяння діяльності та матеріально-технічного забезпечення Золочівського районного військового комісаріату Львівської області щодо підтримки заходів призову по мобілізації і на строкову військову службу на 2016-2017 роки"</t>
  </si>
  <si>
    <t>Капремонт неврологічного відділення (зал гемодіалізу)</t>
  </si>
  <si>
    <t>Кап.ремонт пологового відділення</t>
  </si>
  <si>
    <t>Кап.ремонт Поморянської лікарні</t>
  </si>
  <si>
    <t>Відділ культури та туризму</t>
  </si>
  <si>
    <t>Кап.ремонт НД с.Гологори</t>
  </si>
  <si>
    <t>Кап.ремонт приміщення с/ради с.Червоне під МРЕВ</t>
  </si>
  <si>
    <t>Експертна оцінка Криївки</t>
  </si>
  <si>
    <t>Допомоги</t>
  </si>
  <si>
    <t>Оздоровлення дітей</t>
  </si>
  <si>
    <t xml:space="preserve">Придбання путівок </t>
  </si>
  <si>
    <t>Допомоги, путівки на оздоровлення учасників АТО</t>
  </si>
  <si>
    <t>Радіомовлення</t>
  </si>
  <si>
    <t>Народне слово</t>
  </si>
  <si>
    <t>Фінансова підтримка</t>
  </si>
  <si>
    <t>Придбання крісел для НД с.Коропець</t>
  </si>
  <si>
    <t>Співфінансування по реконструкції НД с.Червоне</t>
  </si>
  <si>
    <t>Придбання пульта та принтера для НД м.Золочів</t>
  </si>
  <si>
    <t>Виконання комплексної програми сприяння діяльності Золочівського районного суду Львівської області на 2017 рік</t>
  </si>
  <si>
    <t>Інші заходи пов'язані із економічною діяльністю</t>
  </si>
  <si>
    <t>поточні видатки</t>
  </si>
  <si>
    <t>після бюджетної комісії 31.10.2017 року</t>
  </si>
  <si>
    <t>енергоносії</t>
  </si>
  <si>
    <t>харчування</t>
  </si>
  <si>
    <t>Програма Миколая</t>
  </si>
  <si>
    <t>Програма оповіщення</t>
  </si>
  <si>
    <t>Кап.ремонт НД с.Монастирок</t>
  </si>
  <si>
    <t>Кап.ремонт моргу</t>
  </si>
  <si>
    <t>Кап.видатки(пральна машинка)</t>
  </si>
  <si>
    <t>Харчування-12,6 тис.грн.,шафи-2,0 тис.грн.</t>
  </si>
  <si>
    <t>Ліквідація надзвичайних ситуацій</t>
  </si>
  <si>
    <t>Експертна оцінка Криївки (Програма прозвитку позитивного іміджу)</t>
  </si>
  <si>
    <t>після бюджетної комісії 07.11.2017 року</t>
  </si>
  <si>
    <t>Пропозиції  на сесію районної ради  по внесенню змін до загального та спеціального фонду  станом на 07.11.2017 року</t>
  </si>
  <si>
    <t>Методичне забезпечення діяльності навчальних закладів</t>
  </si>
  <si>
    <t>Пидбання щебеню</t>
  </si>
  <si>
    <t>Виготовлення кошторисної докум.на реконструкцію будівель головного та терапевтично-інфекційного корпусів з добудовою надземного переходу Золочівської центральної районної лікарні</t>
  </si>
  <si>
    <t>Кап.ремонт адмінбудинку с/ради с.Червоне під МРЕВ</t>
  </si>
  <si>
    <t>КПКВК</t>
  </si>
  <si>
    <t>Головний розпорядник коштів</t>
  </si>
  <si>
    <t>Назва КПКВК</t>
  </si>
  <si>
    <t>Мета на яку скеровано кошти</t>
  </si>
  <si>
    <t>Пропозиції районної ради</t>
  </si>
  <si>
    <t xml:space="preserve">02 </t>
  </si>
  <si>
    <t>24</t>
  </si>
  <si>
    <t>Загальний фонд</t>
  </si>
  <si>
    <t>Спец.фонд.</t>
  </si>
  <si>
    <t>Будівництво освітніх установ та закладів</t>
  </si>
  <si>
    <t xml:space="preserve">Пропозиції  на колегію при райдержадміністрації  по внесенню змін до загального фонду  </t>
  </si>
  <si>
    <t>08</t>
  </si>
  <si>
    <t>управління соціального захисту населення рда</t>
  </si>
  <si>
    <t>пільгове перевезення</t>
  </si>
  <si>
    <t>01</t>
  </si>
  <si>
    <t>районна рада</t>
  </si>
  <si>
    <t>програма насінництво</t>
  </si>
  <si>
    <t>надання допомог малозабезпеченим громадянам</t>
  </si>
  <si>
    <t>37</t>
  </si>
  <si>
    <t>фінансове управління рда</t>
  </si>
  <si>
    <t>програма підтримки органів виконавчої влади</t>
  </si>
  <si>
    <t xml:space="preserve">спрямування вільних залишків коштів </t>
  </si>
  <si>
    <t>заміна джерела покриття видатків</t>
  </si>
  <si>
    <t>Зменшення дохідної частини за рахунок спрямування вільних залишків</t>
  </si>
  <si>
    <t>програма створення резерву матеріально-технічних ресурсів Золочівського району на 2021 рік</t>
  </si>
  <si>
    <t>програма промоції Золочівського району та відзначення державних, релігійних і професійних свят, знаменних подій, визначних та історичних дат у Золочівському районі на 2021 рік</t>
  </si>
  <si>
    <t>програма технічного і фінансового забезпечення, удосконалення та розвитку системи централізованого оповіщення і зв"язку на 2021 рік</t>
  </si>
  <si>
    <t>організаційне,інформаційно-аналітичне та матеріально-технічне забезпечення діяльності районної ради</t>
  </si>
  <si>
    <t>інші заходи в галузі культури і мистецтва</t>
  </si>
  <si>
    <t>реалізація програм в галузі сільського господарства</t>
  </si>
  <si>
    <t>інші заходи в галузі культури та мистецтва</t>
  </si>
  <si>
    <t>заходи із запобігання та ліквідації надзвичайних ситуацій та наслідків стихійного лиха</t>
  </si>
  <si>
    <t>компенсаційні виплати за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</si>
  <si>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</si>
  <si>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інші дотації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</si>
  <si>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</si>
  <si>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з-та та вихідна допомога працівникам Буської, Бродівської районних рад, працівникам Золочівської районної ради, які звільняються - 1986600 гривень  ;  нарахування - 438000 гривень</t>
  </si>
  <si>
    <t>інші субвенції з місцевого бюджету</t>
  </si>
  <si>
    <t>програма підтримки розвитку територій Золочівського району  на 2021 рік</t>
  </si>
  <si>
    <t xml:space="preserve">програма позитивного іміджу Золочівського району на 2021 рік </t>
  </si>
  <si>
    <t>програма підтримки розвитку сільськогосподарських обслуговуючих ягідникових кооперативів Золочівського району Львівської області на 2021-2023 роки</t>
  </si>
  <si>
    <t>проведення навчально-тренувальних зборів і змагань з олімпійських видів спорту</t>
  </si>
  <si>
    <t>програма розвитку спорту у Золочівському районі</t>
  </si>
  <si>
    <t>Членські внески до асоціацій органів місцевого самоврядування</t>
  </si>
  <si>
    <t>членські внески</t>
  </si>
  <si>
    <t xml:space="preserve">Пропозиції Колегії рда на комісії при районній раді  по внесенню змін до загального фонду  11.02.2021р. 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</si>
</sst>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6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b/>
      <sz val="16"/>
      <name val="Arial Cyr"/>
      <family val="0"/>
    </font>
    <font>
      <sz val="16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4"/>
      <name val="Arial CYR"/>
      <family val="0"/>
    </font>
    <font>
      <i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60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23" xfId="0" applyFont="1" applyBorder="1" applyAlignment="1">
      <alignment horizontal="right" vertical="center" wrapText="1"/>
    </xf>
    <xf numFmtId="0" fontId="7" fillId="0" borderId="24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7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18" xfId="0" applyFont="1" applyBorder="1" applyAlignment="1">
      <alignment wrapText="1"/>
    </xf>
    <xf numFmtId="0" fontId="7" fillId="0" borderId="30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33" xfId="0" applyFont="1" applyBorder="1" applyAlignment="1">
      <alignment/>
    </xf>
    <xf numFmtId="0" fontId="7" fillId="0" borderId="34" xfId="0" applyFont="1" applyBorder="1" applyAlignment="1">
      <alignment wrapText="1"/>
    </xf>
    <xf numFmtId="0" fontId="7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7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3" xfId="0" applyFon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37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7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wrapText="1"/>
    </xf>
    <xf numFmtId="0" fontId="6" fillId="0" borderId="44" xfId="0" applyFont="1" applyBorder="1" applyAlignment="1">
      <alignment wrapText="1"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wrapText="1"/>
    </xf>
    <xf numFmtId="0" fontId="6" fillId="0" borderId="4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6" fillId="0" borderId="48" xfId="0" applyFont="1" applyBorder="1" applyAlignment="1">
      <alignment wrapText="1"/>
    </xf>
    <xf numFmtId="0" fontId="6" fillId="0" borderId="48" xfId="0" applyFont="1" applyBorder="1" applyAlignment="1">
      <alignment horizontal="center" vertical="center" wrapText="1"/>
    </xf>
    <xf numFmtId="0" fontId="7" fillId="0" borderId="38" xfId="0" applyFont="1" applyBorder="1" applyAlignment="1">
      <alignment wrapText="1"/>
    </xf>
    <xf numFmtId="0" fontId="7" fillId="0" borderId="3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/>
    </xf>
    <xf numFmtId="0" fontId="7" fillId="0" borderId="4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38" xfId="0" applyFont="1" applyBorder="1" applyAlignment="1">
      <alignment wrapText="1"/>
    </xf>
    <xf numFmtId="0" fontId="7" fillId="0" borderId="48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38" xfId="0" applyFont="1" applyBorder="1" applyAlignment="1">
      <alignment horizontal="center"/>
    </xf>
    <xf numFmtId="0" fontId="7" fillId="33" borderId="38" xfId="0" applyFont="1" applyFill="1" applyBorder="1" applyAlignment="1">
      <alignment vertical="center" wrapText="1"/>
    </xf>
    <xf numFmtId="0" fontId="6" fillId="0" borderId="50" xfId="0" applyFont="1" applyBorder="1" applyAlignment="1">
      <alignment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7" fillId="0" borderId="47" xfId="0" applyFont="1" applyBorder="1" applyAlignment="1">
      <alignment wrapText="1"/>
    </xf>
    <xf numFmtId="0" fontId="7" fillId="0" borderId="11" xfId="0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/>
    </xf>
    <xf numFmtId="0" fontId="7" fillId="0" borderId="48" xfId="0" applyFont="1" applyBorder="1" applyAlignment="1">
      <alignment/>
    </xf>
    <xf numFmtId="0" fontId="7" fillId="0" borderId="48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 vertical="center" wrapText="1"/>
    </xf>
    <xf numFmtId="0" fontId="7" fillId="0" borderId="51" xfId="0" applyFont="1" applyBorder="1" applyAlignment="1">
      <alignment/>
    </xf>
    <xf numFmtId="0" fontId="6" fillId="0" borderId="51" xfId="0" applyFont="1" applyBorder="1" applyAlignment="1">
      <alignment wrapText="1"/>
    </xf>
    <xf numFmtId="0" fontId="7" fillId="0" borderId="44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52" xfId="0" applyFont="1" applyBorder="1" applyAlignment="1">
      <alignment horizontal="center" wrapText="1"/>
    </xf>
    <xf numFmtId="0" fontId="7" fillId="0" borderId="51" xfId="0" applyFont="1" applyBorder="1" applyAlignment="1">
      <alignment wrapText="1"/>
    </xf>
    <xf numFmtId="0" fontId="6" fillId="0" borderId="53" xfId="0" applyFont="1" applyBorder="1" applyAlignment="1">
      <alignment wrapText="1"/>
    </xf>
    <xf numFmtId="0" fontId="6" fillId="0" borderId="54" xfId="0" applyFont="1" applyBorder="1" applyAlignment="1">
      <alignment wrapText="1"/>
    </xf>
    <xf numFmtId="0" fontId="6" fillId="0" borderId="55" xfId="0" applyFont="1" applyBorder="1" applyAlignment="1">
      <alignment wrapText="1"/>
    </xf>
    <xf numFmtId="0" fontId="6" fillId="0" borderId="56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57" xfId="0" applyFont="1" applyBorder="1" applyAlignment="1">
      <alignment wrapText="1"/>
    </xf>
    <xf numFmtId="0" fontId="6" fillId="0" borderId="58" xfId="0" applyFont="1" applyBorder="1" applyAlignment="1">
      <alignment horizontal="center" wrapText="1"/>
    </xf>
    <xf numFmtId="0" fontId="10" fillId="0" borderId="20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49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13" xfId="0" applyFont="1" applyBorder="1" applyAlignment="1">
      <alignment wrapText="1"/>
    </xf>
    <xf numFmtId="0" fontId="10" fillId="0" borderId="14" xfId="0" applyFont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59" xfId="0" applyFont="1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48" xfId="0" applyFont="1" applyBorder="1" applyAlignment="1">
      <alignment wrapText="1"/>
    </xf>
    <xf numFmtId="0" fontId="11" fillId="0" borderId="48" xfId="0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0" fontId="10" fillId="0" borderId="38" xfId="0" applyFont="1" applyBorder="1" applyAlignment="1">
      <alignment wrapText="1"/>
    </xf>
    <xf numFmtId="0" fontId="10" fillId="0" borderId="38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/>
    </xf>
    <xf numFmtId="0" fontId="10" fillId="33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48" xfId="0" applyFont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0" fillId="0" borderId="43" xfId="0" applyFont="1" applyBorder="1" applyAlignment="1">
      <alignment/>
    </xf>
    <xf numFmtId="0" fontId="11" fillId="0" borderId="38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58" xfId="0" applyFont="1" applyBorder="1" applyAlignment="1">
      <alignment/>
    </xf>
    <xf numFmtId="0" fontId="11" fillId="0" borderId="46" xfId="0" applyFont="1" applyBorder="1" applyAlignment="1">
      <alignment horizontal="center" vertical="center" wrapText="1"/>
    </xf>
    <xf numFmtId="0" fontId="13" fillId="0" borderId="15" xfId="0" applyFont="1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center" wrapText="1"/>
    </xf>
    <xf numFmtId="0" fontId="11" fillId="0" borderId="17" xfId="0" applyFont="1" applyBorder="1" applyAlignment="1">
      <alignment/>
    </xf>
    <xf numFmtId="0" fontId="10" fillId="0" borderId="4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59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6" fillId="0" borderId="43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vertical="center" wrapText="1"/>
    </xf>
    <xf numFmtId="0" fontId="11" fillId="0" borderId="59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15" fillId="0" borderId="3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47" xfId="0" applyFont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8" fillId="0" borderId="19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wrapText="1"/>
    </xf>
    <xf numFmtId="0" fontId="4" fillId="0" borderId="38" xfId="0" applyFont="1" applyBorder="1" applyAlignment="1">
      <alignment wrapText="1"/>
    </xf>
    <xf numFmtId="0" fontId="4" fillId="0" borderId="16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wrapText="1"/>
    </xf>
    <xf numFmtId="0" fontId="4" fillId="0" borderId="20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52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61" xfId="0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33" xfId="0" applyBorder="1" applyAlignment="1">
      <alignment/>
    </xf>
    <xf numFmtId="2" fontId="19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2" fillId="0" borderId="6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right" vertical="top" wrapText="1"/>
    </xf>
    <xf numFmtId="2" fontId="2" fillId="0" borderId="13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right" vertical="top" wrapText="1"/>
    </xf>
    <xf numFmtId="0" fontId="2" fillId="0" borderId="61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2" fontId="0" fillId="0" borderId="0" xfId="0" applyNumberForma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62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0" fontId="6" fillId="0" borderId="45" xfId="0" applyFont="1" applyBorder="1" applyAlignment="1">
      <alignment horizontal="center" wrapText="1"/>
    </xf>
    <xf numFmtId="2" fontId="6" fillId="0" borderId="13" xfId="0" applyNumberFormat="1" applyFont="1" applyBorder="1" applyAlignment="1">
      <alignment wrapText="1"/>
    </xf>
    <xf numFmtId="0" fontId="16" fillId="0" borderId="13" xfId="0" applyFont="1" applyBorder="1" applyAlignment="1">
      <alignment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38" xfId="0" applyFont="1" applyBorder="1" applyAlignment="1">
      <alignment wrapText="1"/>
    </xf>
    <xf numFmtId="0" fontId="5" fillId="0" borderId="47" xfId="0" applyFont="1" applyBorder="1" applyAlignment="1">
      <alignment wrapText="1"/>
    </xf>
    <xf numFmtId="0" fontId="7" fillId="0" borderId="59" xfId="0" applyFont="1" applyBorder="1" applyAlignment="1">
      <alignment/>
    </xf>
    <xf numFmtId="0" fontId="6" fillId="0" borderId="49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20" fillId="0" borderId="0" xfId="0" applyFont="1" applyAlignment="1">
      <alignment/>
    </xf>
    <xf numFmtId="0" fontId="7" fillId="0" borderId="21" xfId="0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10" xfId="52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/>
    </xf>
    <xf numFmtId="49" fontId="4" fillId="0" borderId="64" xfId="0" applyNumberFormat="1" applyFont="1" applyBorder="1" applyAlignment="1">
      <alignment horizontal="center" vertical="center" wrapText="1"/>
    </xf>
    <xf numFmtId="49" fontId="4" fillId="0" borderId="61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49" fontId="4" fillId="0" borderId="65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7" fillId="0" borderId="64" xfId="0" applyFont="1" applyBorder="1" applyAlignment="1">
      <alignment/>
    </xf>
    <xf numFmtId="0" fontId="7" fillId="0" borderId="66" xfId="0" applyFont="1" applyBorder="1" applyAlignment="1">
      <alignment/>
    </xf>
    <xf numFmtId="0" fontId="5" fillId="0" borderId="3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49" fontId="3" fillId="0" borderId="67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left" vertical="top" wrapText="1"/>
    </xf>
    <xf numFmtId="0" fontId="22" fillId="34" borderId="38" xfId="0" applyFont="1" applyFill="1" applyBorder="1" applyAlignment="1">
      <alignment horizontal="center" vertical="center" wrapText="1"/>
    </xf>
    <xf numFmtId="0" fontId="23" fillId="34" borderId="38" xfId="0" applyFont="1" applyFill="1" applyBorder="1" applyAlignment="1">
      <alignment horizontal="center" vertical="center" wrapText="1"/>
    </xf>
    <xf numFmtId="49" fontId="4" fillId="34" borderId="38" xfId="0" applyNumberFormat="1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vertical="top" wrapText="1"/>
    </xf>
    <xf numFmtId="0" fontId="5" fillId="34" borderId="38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top" wrapText="1"/>
    </xf>
    <xf numFmtId="0" fontId="5" fillId="34" borderId="48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vertical="top" wrapText="1"/>
    </xf>
    <xf numFmtId="0" fontId="5" fillId="34" borderId="48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top" wrapText="1"/>
    </xf>
    <xf numFmtId="49" fontId="3" fillId="34" borderId="41" xfId="0" applyNumberFormat="1" applyFont="1" applyFill="1" applyBorder="1" applyAlignment="1">
      <alignment horizontal="center" vertical="center" wrapText="1"/>
    </xf>
    <xf numFmtId="0" fontId="21" fillId="34" borderId="41" xfId="0" applyFont="1" applyFill="1" applyBorder="1" applyAlignment="1">
      <alignment horizontal="center" vertical="center" wrapText="1"/>
    </xf>
    <xf numFmtId="0" fontId="21" fillId="34" borderId="41" xfId="0" applyFont="1" applyFill="1" applyBorder="1" applyAlignment="1">
      <alignment horizontal="left" vertical="center" wrapText="1"/>
    </xf>
    <xf numFmtId="0" fontId="22" fillId="34" borderId="41" xfId="0" applyFont="1" applyFill="1" applyBorder="1" applyAlignment="1">
      <alignment horizontal="center" vertical="center" wrapText="1"/>
    </xf>
    <xf numFmtId="0" fontId="21" fillId="34" borderId="31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top" wrapText="1"/>
    </xf>
    <xf numFmtId="49" fontId="5" fillId="34" borderId="11" xfId="0" applyNumberFormat="1" applyFont="1" applyFill="1" applyBorder="1" applyAlignment="1">
      <alignment horizontal="center" vertical="top"/>
    </xf>
    <xf numFmtId="0" fontId="24" fillId="34" borderId="41" xfId="0" applyFont="1" applyFill="1" applyBorder="1" applyAlignment="1">
      <alignment horizontal="center" vertical="center" wrapText="1"/>
    </xf>
    <xf numFmtId="49" fontId="3" fillId="34" borderId="38" xfId="0" applyNumberFormat="1" applyFont="1" applyFill="1" applyBorder="1" applyAlignment="1">
      <alignment horizontal="center" vertical="center" wrapText="1"/>
    </xf>
    <xf numFmtId="49" fontId="3" fillId="0" borderId="64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6" fillId="34" borderId="38" xfId="0" applyFont="1" applyFill="1" applyBorder="1" applyAlignment="1">
      <alignment horizontal="center" vertical="center" wrapText="1"/>
    </xf>
    <xf numFmtId="0" fontId="25" fillId="34" borderId="47" xfId="0" applyFont="1" applyFill="1" applyBorder="1" applyAlignment="1">
      <alignment horizontal="center" vertical="center" wrapText="1"/>
    </xf>
    <xf numFmtId="0" fontId="25" fillId="34" borderId="68" xfId="0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 wrapText="1"/>
    </xf>
    <xf numFmtId="0" fontId="26" fillId="34" borderId="39" xfId="0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6" fillId="34" borderId="33" xfId="0" applyFont="1" applyFill="1" applyBorder="1" applyAlignment="1">
      <alignment horizontal="center" vertical="center" wrapText="1"/>
    </xf>
    <xf numFmtId="0" fontId="26" fillId="34" borderId="19" xfId="0" applyFont="1" applyFill="1" applyBorder="1" applyAlignment="1">
      <alignment horizontal="center" vertical="center" wrapText="1"/>
    </xf>
    <xf numFmtId="0" fontId="26" fillId="34" borderId="59" xfId="0" applyFont="1" applyFill="1" applyBorder="1" applyAlignment="1">
      <alignment horizontal="center" vertical="center" wrapText="1"/>
    </xf>
    <xf numFmtId="0" fontId="25" fillId="34" borderId="21" xfId="0" applyFont="1" applyFill="1" applyBorder="1" applyAlignment="1">
      <alignment horizontal="center" vertical="center" wrapText="1"/>
    </xf>
    <xf numFmtId="49" fontId="19" fillId="0" borderId="38" xfId="0" applyNumberFormat="1" applyFont="1" applyBorder="1" applyAlignment="1">
      <alignment horizontal="center" vertical="center"/>
    </xf>
    <xf numFmtId="0" fontId="2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24" fillId="34" borderId="38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left" wrapText="1"/>
    </xf>
    <xf numFmtId="0" fontId="5" fillId="34" borderId="69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0" fontId="5" fillId="34" borderId="59" xfId="0" applyFont="1" applyFill="1" applyBorder="1" applyAlignment="1">
      <alignment horizontal="center" vertical="center" wrapText="1"/>
    </xf>
    <xf numFmtId="0" fontId="5" fillId="34" borderId="70" xfId="0" applyFont="1" applyFill="1" applyBorder="1" applyAlignment="1">
      <alignment horizontal="center" vertical="center" wrapText="1"/>
    </xf>
    <xf numFmtId="0" fontId="21" fillId="34" borderId="18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4" borderId="54" xfId="0" applyFont="1" applyFill="1" applyBorder="1" applyAlignment="1">
      <alignment horizontal="center" vertical="center" wrapText="1"/>
    </xf>
    <xf numFmtId="0" fontId="21" fillId="34" borderId="43" xfId="0" applyFont="1" applyFill="1" applyBorder="1" applyAlignment="1">
      <alignment horizontal="center" vertical="center" wrapText="1"/>
    </xf>
    <xf numFmtId="0" fontId="21" fillId="34" borderId="58" xfId="0" applyFont="1" applyFill="1" applyBorder="1" applyAlignment="1">
      <alignment horizontal="center" vertical="center" wrapText="1"/>
    </xf>
    <xf numFmtId="0" fontId="5" fillId="34" borderId="71" xfId="0" applyFont="1" applyFill="1" applyBorder="1" applyAlignment="1">
      <alignment horizontal="center" vertical="center" wrapText="1"/>
    </xf>
    <xf numFmtId="0" fontId="21" fillId="34" borderId="41" xfId="0" applyFont="1" applyFill="1" applyBorder="1" applyAlignment="1">
      <alignment horizontal="left" vertical="top" wrapText="1"/>
    </xf>
    <xf numFmtId="0" fontId="21" fillId="34" borderId="60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68" xfId="0" applyFont="1" applyFill="1" applyBorder="1" applyAlignment="1">
      <alignment horizontal="center" vertical="center" wrapText="1"/>
    </xf>
    <xf numFmtId="0" fontId="21" fillId="34" borderId="38" xfId="0" applyFont="1" applyFill="1" applyBorder="1" applyAlignment="1">
      <alignment horizontal="center" vertical="center" wrapText="1"/>
    </xf>
    <xf numFmtId="0" fontId="21" fillId="34" borderId="39" xfId="0" applyFont="1" applyFill="1" applyBorder="1" applyAlignment="1">
      <alignment horizontal="center" vertical="center" wrapText="1"/>
    </xf>
    <xf numFmtId="0" fontId="21" fillId="34" borderId="3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wrapText="1"/>
    </xf>
    <xf numFmtId="0" fontId="5" fillId="0" borderId="38" xfId="0" applyFont="1" applyBorder="1" applyAlignment="1">
      <alignment horizontal="left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0" fontId="21" fillId="34" borderId="44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47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21" fillId="34" borderId="33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/>
    </xf>
    <xf numFmtId="49" fontId="14" fillId="34" borderId="10" xfId="0" applyNumberFormat="1" applyFont="1" applyFill="1" applyBorder="1" applyAlignment="1">
      <alignment horizontal="center" vertical="center" wrapText="1"/>
    </xf>
    <xf numFmtId="49" fontId="24" fillId="34" borderId="41" xfId="0" applyNumberFormat="1" applyFont="1" applyFill="1" applyBorder="1" applyAlignment="1">
      <alignment horizontal="center" vertical="center" wrapText="1"/>
    </xf>
    <xf numFmtId="49" fontId="24" fillId="34" borderId="31" xfId="0" applyNumberFormat="1" applyFont="1" applyFill="1" applyBorder="1" applyAlignment="1">
      <alignment horizontal="center" vertical="center" wrapText="1"/>
    </xf>
    <xf numFmtId="49" fontId="14" fillId="34" borderId="38" xfId="0" applyNumberFormat="1" applyFont="1" applyFill="1" applyBorder="1" applyAlignment="1">
      <alignment horizontal="center" vertical="center" wrapText="1"/>
    </xf>
    <xf numFmtId="49" fontId="14" fillId="34" borderId="48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9" fontId="24" fillId="34" borderId="44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left" vertical="top" wrapText="1"/>
    </xf>
    <xf numFmtId="49" fontId="14" fillId="34" borderId="11" xfId="0" applyNumberFormat="1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21" fillId="34" borderId="48" xfId="0" applyFont="1" applyFill="1" applyBorder="1" applyAlignment="1">
      <alignment horizontal="center" vertical="center" wrapText="1"/>
    </xf>
    <xf numFmtId="0" fontId="21" fillId="34" borderId="41" xfId="0" applyFont="1" applyFill="1" applyBorder="1" applyAlignment="1">
      <alignment vertical="center" wrapText="1"/>
    </xf>
    <xf numFmtId="0" fontId="21" fillId="34" borderId="60" xfId="0" applyFont="1" applyFill="1" applyBorder="1" applyAlignment="1">
      <alignment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14" fillId="34" borderId="41" xfId="0" applyNumberFormat="1" applyFont="1" applyFill="1" applyBorder="1" applyAlignment="1">
      <alignment horizontal="center" vertical="center" wrapText="1"/>
    </xf>
    <xf numFmtId="0" fontId="5" fillId="34" borderId="6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left" vertical="top" wrapText="1"/>
    </xf>
    <xf numFmtId="0" fontId="5" fillId="34" borderId="63" xfId="0" applyFont="1" applyFill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0" fontId="5" fillId="0" borderId="38" xfId="0" applyFont="1" applyBorder="1" applyAlignment="1">
      <alignment horizontal="justify" vertical="top" wrapText="1"/>
    </xf>
    <xf numFmtId="49" fontId="4" fillId="0" borderId="67" xfId="0" applyNumberFormat="1" applyFont="1" applyBorder="1" applyAlignment="1">
      <alignment horizontal="center" vertical="center" wrapText="1"/>
    </xf>
    <xf numFmtId="49" fontId="14" fillId="34" borderId="31" xfId="0" applyNumberFormat="1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top" wrapText="1"/>
    </xf>
    <xf numFmtId="0" fontId="5" fillId="34" borderId="72" xfId="0" applyFont="1" applyFill="1" applyBorder="1" applyAlignment="1">
      <alignment horizontal="center" vertical="center" wrapText="1"/>
    </xf>
    <xf numFmtId="0" fontId="21" fillId="34" borderId="32" xfId="0" applyFont="1" applyFill="1" applyBorder="1" applyAlignment="1">
      <alignment horizontal="center" vertical="center" wrapText="1"/>
    </xf>
    <xf numFmtId="49" fontId="4" fillId="0" borderId="62" xfId="0" applyNumberFormat="1" applyFont="1" applyBorder="1" applyAlignment="1">
      <alignment horizontal="center" vertical="center" wrapText="1"/>
    </xf>
    <xf numFmtId="49" fontId="14" fillId="34" borderId="35" xfId="0" applyNumberFormat="1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top" wrapText="1"/>
    </xf>
    <xf numFmtId="0" fontId="5" fillId="34" borderId="34" xfId="0" applyFont="1" applyFill="1" applyBorder="1" applyAlignment="1">
      <alignment horizontal="center" vertical="center" wrapText="1"/>
    </xf>
    <xf numFmtId="0" fontId="21" fillId="34" borderId="36" xfId="0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5" fillId="34" borderId="48" xfId="0" applyFont="1" applyFill="1" applyBorder="1" applyAlignment="1">
      <alignment/>
    </xf>
    <xf numFmtId="0" fontId="28" fillId="0" borderId="35" xfId="0" applyFont="1" applyBorder="1" applyAlignment="1">
      <alignment wrapText="1"/>
    </xf>
    <xf numFmtId="0" fontId="5" fillId="0" borderId="35" xfId="0" applyFont="1" applyBorder="1" applyAlignment="1">
      <alignment wrapText="1"/>
    </xf>
    <xf numFmtId="0" fontId="21" fillId="34" borderId="40" xfId="0" applyFont="1" applyFill="1" applyBorder="1" applyAlignment="1">
      <alignment vertical="center" wrapText="1"/>
    </xf>
    <xf numFmtId="0" fontId="5" fillId="34" borderId="35" xfId="0" applyFont="1" applyFill="1" applyBorder="1" applyAlignment="1">
      <alignment vertical="top" wrapText="1"/>
    </xf>
    <xf numFmtId="0" fontId="5" fillId="34" borderId="67" xfId="0" applyFont="1" applyFill="1" applyBorder="1" applyAlignment="1">
      <alignment horizontal="center" wrapText="1"/>
    </xf>
    <xf numFmtId="0" fontId="5" fillId="34" borderId="61" xfId="0" applyFont="1" applyFill="1" applyBorder="1" applyAlignment="1">
      <alignment horizontal="center" wrapText="1"/>
    </xf>
    <xf numFmtId="0" fontId="5" fillId="34" borderId="62" xfId="0" applyFont="1" applyFill="1" applyBorder="1" applyAlignment="1">
      <alignment horizontal="center" wrapText="1"/>
    </xf>
    <xf numFmtId="0" fontId="3" fillId="0" borderId="73" xfId="0" applyFont="1" applyBorder="1" applyAlignment="1">
      <alignment wrapText="1"/>
    </xf>
    <xf numFmtId="49" fontId="24" fillId="34" borderId="38" xfId="0" applyNumberFormat="1" applyFont="1" applyFill="1" applyBorder="1" applyAlignment="1">
      <alignment horizontal="center" vertical="center" wrapText="1"/>
    </xf>
    <xf numFmtId="49" fontId="2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49" fontId="3" fillId="0" borderId="74" xfId="0" applyNumberFormat="1" applyFont="1" applyBorder="1" applyAlignment="1">
      <alignment horizontal="center" vertical="center" wrapText="1"/>
    </xf>
    <xf numFmtId="0" fontId="3" fillId="0" borderId="52" xfId="0" applyFont="1" applyBorder="1" applyAlignment="1">
      <alignment wrapText="1"/>
    </xf>
    <xf numFmtId="0" fontId="26" fillId="34" borderId="0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 wrapText="1"/>
    </xf>
    <xf numFmtId="0" fontId="5" fillId="34" borderId="56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9" fillId="34" borderId="38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wrapText="1"/>
    </xf>
    <xf numFmtId="0" fontId="14" fillId="0" borderId="31" xfId="0" applyFont="1" applyBorder="1" applyAlignment="1">
      <alignment horizontal="left" vertical="center" wrapText="1"/>
    </xf>
    <xf numFmtId="0" fontId="31" fillId="34" borderId="10" xfId="0" applyFont="1" applyFill="1" applyBorder="1" applyAlignment="1">
      <alignment horizontal="left" wrapText="1"/>
    </xf>
    <xf numFmtId="0" fontId="14" fillId="0" borderId="10" xfId="0" applyFont="1" applyBorder="1" applyAlignment="1">
      <alignment horizontal="justify" vertical="top" wrapText="1"/>
    </xf>
    <xf numFmtId="0" fontId="14" fillId="34" borderId="44" xfId="0" applyFont="1" applyFill="1" applyBorder="1" applyAlignment="1">
      <alignment horizontal="left" vertical="center" wrapText="1"/>
    </xf>
    <xf numFmtId="0" fontId="29" fillId="34" borderId="31" xfId="0" applyFont="1" applyFill="1" applyBorder="1" applyAlignment="1">
      <alignment vertical="top" wrapText="1"/>
    </xf>
    <xf numFmtId="0" fontId="29" fillId="34" borderId="10" xfId="0" applyFont="1" applyFill="1" applyBorder="1" applyAlignment="1">
      <alignment vertical="top" wrapText="1"/>
    </xf>
    <xf numFmtId="0" fontId="29" fillId="34" borderId="10" xfId="0" applyFont="1" applyFill="1" applyBorder="1" applyAlignment="1">
      <alignment horizontal="left" vertical="top" wrapText="1"/>
    </xf>
    <xf numFmtId="0" fontId="28" fillId="0" borderId="48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wrapText="1"/>
    </xf>
    <xf numFmtId="0" fontId="32" fillId="0" borderId="10" xfId="0" applyFont="1" applyBorder="1" applyAlignment="1">
      <alignment horizontal="left" wrapText="1"/>
    </xf>
    <xf numFmtId="0" fontId="33" fillId="34" borderId="10" xfId="0" applyFont="1" applyFill="1" applyBorder="1" applyAlignment="1">
      <alignment horizontal="left" wrapText="1"/>
    </xf>
    <xf numFmtId="0" fontId="32" fillId="0" borderId="48" xfId="0" applyFont="1" applyBorder="1" applyAlignment="1">
      <alignment horizontal="left" vertical="center" wrapText="1"/>
    </xf>
    <xf numFmtId="0" fontId="32" fillId="34" borderId="10" xfId="0" applyFont="1" applyFill="1" applyBorder="1" applyAlignment="1">
      <alignment horizontal="left" vertical="center" wrapText="1"/>
    </xf>
    <xf numFmtId="0" fontId="32" fillId="0" borderId="38" xfId="0" applyFont="1" applyBorder="1" applyAlignment="1">
      <alignment horizontal="left" vertical="center" wrapText="1"/>
    </xf>
    <xf numFmtId="0" fontId="33" fillId="34" borderId="48" xfId="0" applyFont="1" applyFill="1" applyBorder="1" applyAlignment="1">
      <alignment horizontal="left" wrapText="1"/>
    </xf>
    <xf numFmtId="0" fontId="29" fillId="34" borderId="10" xfId="0" applyFont="1" applyFill="1" applyBorder="1" applyAlignment="1">
      <alignment horizontal="left" vertical="center" wrapText="1"/>
    </xf>
    <xf numFmtId="0" fontId="21" fillId="34" borderId="19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62" xfId="0" applyFont="1" applyBorder="1" applyAlignment="1">
      <alignment wrapText="1"/>
    </xf>
    <xf numFmtId="0" fontId="7" fillId="0" borderId="35" xfId="0" applyFont="1" applyBorder="1" applyAlignment="1">
      <alignment/>
    </xf>
    <xf numFmtId="0" fontId="11" fillId="0" borderId="49" xfId="0" applyFont="1" applyBorder="1" applyAlignment="1">
      <alignment horizontal="center" vertical="center" wrapText="1"/>
    </xf>
    <xf numFmtId="0" fontId="12" fillId="0" borderId="59" xfId="0" applyFont="1" applyBorder="1" applyAlignment="1">
      <alignment wrapText="1"/>
    </xf>
    <xf numFmtId="0" fontId="12" fillId="0" borderId="24" xfId="0" applyFont="1" applyBorder="1" applyAlignment="1">
      <alignment wrapText="1"/>
    </xf>
    <xf numFmtId="0" fontId="7" fillId="0" borderId="61" xfId="0" applyFont="1" applyBorder="1" applyAlignment="1">
      <alignment wrapText="1"/>
    </xf>
    <xf numFmtId="0" fontId="7" fillId="0" borderId="10" xfId="0" applyFont="1" applyBorder="1" applyAlignment="1">
      <alignment/>
    </xf>
    <xf numFmtId="0" fontId="6" fillId="0" borderId="54" xfId="0" applyFont="1" applyBorder="1" applyAlignment="1">
      <alignment horizontal="center" vertical="center" wrapText="1"/>
    </xf>
    <xf numFmtId="0" fontId="7" fillId="0" borderId="54" xfId="0" applyFont="1" applyBorder="1" applyAlignment="1">
      <alignment wrapText="1"/>
    </xf>
    <xf numFmtId="0" fontId="7" fillId="0" borderId="55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28" xfId="0" applyBorder="1" applyAlignment="1">
      <alignment wrapText="1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45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7" fillId="0" borderId="67" xfId="0" applyFont="1" applyBorder="1" applyAlignment="1">
      <alignment wrapText="1"/>
    </xf>
    <xf numFmtId="0" fontId="7" fillId="0" borderId="31" xfId="0" applyFont="1" applyBorder="1" applyAlignment="1">
      <alignment/>
    </xf>
    <xf numFmtId="0" fontId="6" fillId="0" borderId="42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76" xfId="0" applyFont="1" applyBorder="1" applyAlignment="1">
      <alignment horizontal="center" wrapText="1"/>
    </xf>
    <xf numFmtId="0" fontId="8" fillId="0" borderId="52" xfId="0" applyFont="1" applyBorder="1" applyAlignment="1">
      <alignment horizontal="center" vertical="center" wrapText="1"/>
    </xf>
    <xf numFmtId="0" fontId="9" fillId="0" borderId="52" xfId="0" applyFont="1" applyBorder="1" applyAlignment="1">
      <alignment wrapText="1"/>
    </xf>
    <xf numFmtId="0" fontId="7" fillId="0" borderId="5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wrapText="1"/>
    </xf>
    <xf numFmtId="0" fontId="11" fillId="0" borderId="42" xfId="0" applyFont="1" applyBorder="1" applyAlignment="1">
      <alignment horizontal="center" wrapText="1"/>
    </xf>
    <xf numFmtId="0" fontId="11" fillId="0" borderId="41" xfId="0" applyFont="1" applyBorder="1" applyAlignment="1">
      <alignment horizontal="center" vertical="center" wrapText="1"/>
    </xf>
    <xf numFmtId="0" fontId="10" fillId="0" borderId="41" xfId="0" applyFont="1" applyBorder="1" applyAlignment="1">
      <alignment wrapText="1"/>
    </xf>
    <xf numFmtId="0" fontId="10" fillId="0" borderId="42" xfId="0" applyFont="1" applyBorder="1" applyAlignment="1">
      <alignment wrapText="1"/>
    </xf>
    <xf numFmtId="0" fontId="6" fillId="0" borderId="57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20" fillId="0" borderId="52" xfId="0" applyFont="1" applyBorder="1" applyAlignment="1">
      <alignment wrapText="1"/>
    </xf>
    <xf numFmtId="0" fontId="0" fillId="0" borderId="52" xfId="0" applyBorder="1" applyAlignment="1">
      <alignment wrapText="1"/>
    </xf>
    <xf numFmtId="0" fontId="4" fillId="0" borderId="52" xfId="0" applyFont="1" applyBorder="1" applyAlignment="1">
      <alignment wrapText="1"/>
    </xf>
    <xf numFmtId="0" fontId="0" fillId="0" borderId="57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21" fillId="34" borderId="42" xfId="0" applyFont="1" applyFill="1" applyBorder="1" applyAlignment="1">
      <alignment horizontal="center" vertical="center" wrapText="1"/>
    </xf>
    <xf numFmtId="0" fontId="29" fillId="0" borderId="76" xfId="0" applyFont="1" applyBorder="1" applyAlignment="1">
      <alignment vertical="center" wrapText="1"/>
    </xf>
    <xf numFmtId="0" fontId="21" fillId="34" borderId="42" xfId="0" applyFont="1" applyFill="1" applyBorder="1" applyAlignment="1">
      <alignment horizontal="center" vertical="top" wrapText="1"/>
    </xf>
    <xf numFmtId="0" fontId="30" fillId="0" borderId="76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14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6" fillId="0" borderId="4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78" xfId="0" applyFont="1" applyBorder="1" applyAlignment="1">
      <alignment wrapText="1"/>
    </xf>
    <xf numFmtId="0" fontId="0" fillId="0" borderId="78" xfId="0" applyBorder="1" applyAlignment="1">
      <alignment wrapText="1"/>
    </xf>
    <xf numFmtId="0" fontId="0" fillId="0" borderId="67" xfId="0" applyBorder="1" applyAlignment="1">
      <alignment horizontal="left" vertical="top"/>
    </xf>
    <xf numFmtId="0" fontId="0" fillId="0" borderId="61" xfId="0" applyBorder="1" applyAlignment="1">
      <alignment horizontal="left" vertical="top"/>
    </xf>
    <xf numFmtId="0" fontId="0" fillId="0" borderId="3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79" xfId="0" applyBorder="1" applyAlignment="1">
      <alignment/>
    </xf>
    <xf numFmtId="0" fontId="0" fillId="0" borderId="39" xfId="0" applyBorder="1" applyAlignment="1">
      <alignment/>
    </xf>
    <xf numFmtId="0" fontId="0" fillId="0" borderId="80" xfId="0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5"/>
  <sheetViews>
    <sheetView view="pageBreakPreview" zoomScale="75" zoomScaleNormal="50" zoomScaleSheetLayoutView="75" zoomScalePageLayoutView="0" workbookViewId="0" topLeftCell="A1">
      <selection activeCell="F29" sqref="F29"/>
    </sheetView>
  </sheetViews>
  <sheetFormatPr defaultColWidth="9.00390625" defaultRowHeight="12.75"/>
  <cols>
    <col min="1" max="1" width="37.50390625" style="0" customWidth="1"/>
    <col min="2" max="3" width="15.375" style="0" customWidth="1"/>
    <col min="4" max="4" width="36.125" style="0" customWidth="1"/>
    <col min="5" max="5" width="48.125" style="0" customWidth="1"/>
    <col min="6" max="6" width="16.625" style="0" customWidth="1"/>
    <col min="7" max="7" width="14.625" style="0" customWidth="1"/>
    <col min="8" max="8" width="0.5" style="0" hidden="1" customWidth="1"/>
    <col min="9" max="9" width="14.50390625" style="0" customWidth="1"/>
  </cols>
  <sheetData>
    <row r="1" spans="1:6" ht="66.75" customHeight="1" thickBot="1">
      <c r="A1" s="570" t="s">
        <v>198</v>
      </c>
      <c r="B1" s="570"/>
      <c r="C1" s="570"/>
      <c r="D1" s="570"/>
      <c r="E1" s="570"/>
      <c r="F1" s="571"/>
    </row>
    <row r="2" spans="1:9" s="30" customFormat="1" ht="147" thickBot="1">
      <c r="A2" s="72" t="s">
        <v>0</v>
      </c>
      <c r="B2" s="73" t="s">
        <v>4</v>
      </c>
      <c r="C2" s="73"/>
      <c r="D2" s="73" t="s">
        <v>5</v>
      </c>
      <c r="E2" s="74" t="s">
        <v>1</v>
      </c>
      <c r="F2" s="10" t="s">
        <v>56</v>
      </c>
      <c r="G2" s="75" t="s">
        <v>55</v>
      </c>
      <c r="H2" s="11" t="s">
        <v>19</v>
      </c>
      <c r="I2" s="76" t="s">
        <v>61</v>
      </c>
    </row>
    <row r="3" spans="1:9" s="30" customFormat="1" ht="44.25" customHeight="1" thickBot="1">
      <c r="A3" s="275"/>
      <c r="B3" s="578" t="s">
        <v>135</v>
      </c>
      <c r="C3" s="578"/>
      <c r="D3" s="579"/>
      <c r="E3" s="580"/>
      <c r="F3" s="10">
        <f>SUM(F4:F25)</f>
        <v>-1341000</v>
      </c>
      <c r="G3" s="10">
        <f>SUM(G4:G25)</f>
        <v>1341000</v>
      </c>
      <c r="H3" s="11"/>
      <c r="I3" s="76">
        <f>SUM(F3+G3)</f>
        <v>0</v>
      </c>
    </row>
    <row r="4" spans="1:9" s="30" customFormat="1" ht="42" thickBot="1">
      <c r="A4" s="86" t="s">
        <v>2</v>
      </c>
      <c r="B4" s="86">
        <v>312010</v>
      </c>
      <c r="C4" s="86">
        <v>80101</v>
      </c>
      <c r="D4" s="206" t="s">
        <v>13</v>
      </c>
      <c r="E4" s="223" t="s">
        <v>177</v>
      </c>
      <c r="F4" s="274"/>
      <c r="G4" s="302">
        <v>120000</v>
      </c>
      <c r="H4" s="303"/>
      <c r="I4" s="304">
        <f>SUM(F4+G4)</f>
        <v>120000</v>
      </c>
    </row>
    <row r="5" spans="1:9" s="30" customFormat="1" ht="52.5" thickBot="1">
      <c r="A5" s="86"/>
      <c r="B5" s="86">
        <v>312010</v>
      </c>
      <c r="C5" s="86">
        <v>80101</v>
      </c>
      <c r="D5" s="206" t="s">
        <v>13</v>
      </c>
      <c r="E5" s="223" t="s">
        <v>178</v>
      </c>
      <c r="F5" s="274"/>
      <c r="G5" s="302">
        <v>120000</v>
      </c>
      <c r="H5" s="303"/>
      <c r="I5" s="304">
        <f aca="true" t="shared" si="0" ref="I5:I24">SUM(F5+G5)</f>
        <v>120000</v>
      </c>
    </row>
    <row r="6" spans="1:9" s="30" customFormat="1" ht="69.75" thickBot="1">
      <c r="A6" s="86"/>
      <c r="B6" s="86">
        <v>312010</v>
      </c>
      <c r="C6" s="86">
        <v>80101</v>
      </c>
      <c r="D6" s="206" t="s">
        <v>13</v>
      </c>
      <c r="E6" s="223" t="s">
        <v>221</v>
      </c>
      <c r="F6" s="274"/>
      <c r="G6" s="302">
        <v>70000</v>
      </c>
      <c r="H6" s="303"/>
      <c r="I6" s="304">
        <f t="shared" si="0"/>
        <v>70000</v>
      </c>
    </row>
    <row r="7" spans="1:9" s="30" customFormat="1" ht="52.5" thickBot="1">
      <c r="A7" s="86"/>
      <c r="B7" s="86">
        <v>312010</v>
      </c>
      <c r="C7" s="86">
        <v>80101</v>
      </c>
      <c r="D7" s="206" t="s">
        <v>13</v>
      </c>
      <c r="E7" s="223" t="s">
        <v>183</v>
      </c>
      <c r="F7" s="274"/>
      <c r="G7" s="302">
        <v>50000</v>
      </c>
      <c r="H7" s="303"/>
      <c r="I7" s="304">
        <f t="shared" si="0"/>
        <v>50000</v>
      </c>
    </row>
    <row r="8" spans="1:9" s="30" customFormat="1" ht="52.5" thickBot="1">
      <c r="A8" s="86"/>
      <c r="B8" s="86">
        <v>312010</v>
      </c>
      <c r="C8" s="86">
        <v>80101</v>
      </c>
      <c r="D8" s="206" t="s">
        <v>13</v>
      </c>
      <c r="E8" s="223" t="s">
        <v>192</v>
      </c>
      <c r="F8" s="274"/>
      <c r="G8" s="302">
        <v>25000</v>
      </c>
      <c r="H8" s="303"/>
      <c r="I8" s="304">
        <f t="shared" si="0"/>
        <v>25000</v>
      </c>
    </row>
    <row r="9" spans="1:9" s="30" customFormat="1" ht="21" hidden="1" thickBot="1">
      <c r="A9" s="86"/>
      <c r="B9" s="86"/>
      <c r="C9" s="86"/>
      <c r="D9" s="86"/>
      <c r="E9" s="223"/>
      <c r="F9" s="274"/>
      <c r="G9" s="302"/>
      <c r="H9" s="303"/>
      <c r="I9" s="304"/>
    </row>
    <row r="10" spans="1:9" s="30" customFormat="1" ht="42" thickBot="1">
      <c r="A10" s="86" t="s">
        <v>22</v>
      </c>
      <c r="B10" s="86">
        <v>1011010</v>
      </c>
      <c r="C10" s="86">
        <v>70101</v>
      </c>
      <c r="D10" s="84" t="s">
        <v>180</v>
      </c>
      <c r="E10" s="223" t="s">
        <v>181</v>
      </c>
      <c r="F10" s="274"/>
      <c r="G10" s="302">
        <v>60000</v>
      </c>
      <c r="H10" s="303"/>
      <c r="I10" s="304">
        <f t="shared" si="0"/>
        <v>60000</v>
      </c>
    </row>
    <row r="11" spans="1:9" s="30" customFormat="1" ht="41.25" thickBot="1">
      <c r="A11" s="86"/>
      <c r="B11" s="86">
        <v>1011010</v>
      </c>
      <c r="C11" s="86">
        <v>70101</v>
      </c>
      <c r="D11" s="84" t="s">
        <v>180</v>
      </c>
      <c r="E11" s="223" t="s">
        <v>194</v>
      </c>
      <c r="F11" s="274"/>
      <c r="G11" s="302">
        <v>18000</v>
      </c>
      <c r="H11" s="303"/>
      <c r="I11" s="304">
        <f t="shared" si="0"/>
        <v>18000</v>
      </c>
    </row>
    <row r="12" spans="1:9" s="30" customFormat="1" ht="21" hidden="1" thickBot="1">
      <c r="A12" s="86"/>
      <c r="B12" s="86"/>
      <c r="C12" s="86"/>
      <c r="D12" s="84"/>
      <c r="E12" s="223"/>
      <c r="F12" s="274"/>
      <c r="G12" s="302"/>
      <c r="H12" s="303"/>
      <c r="I12" s="304"/>
    </row>
    <row r="13" spans="1:9" s="30" customFormat="1" ht="122.25" thickBot="1">
      <c r="A13" s="86"/>
      <c r="B13" s="86">
        <v>1011020</v>
      </c>
      <c r="C13" s="86">
        <v>70201</v>
      </c>
      <c r="D13" s="84" t="s">
        <v>8</v>
      </c>
      <c r="E13" s="223" t="s">
        <v>186</v>
      </c>
      <c r="F13" s="274"/>
      <c r="G13" s="302">
        <v>40000</v>
      </c>
      <c r="H13" s="303"/>
      <c r="I13" s="304">
        <f t="shared" si="0"/>
        <v>40000</v>
      </c>
    </row>
    <row r="14" spans="1:9" s="30" customFormat="1" ht="35.25" thickBot="1">
      <c r="A14" s="86"/>
      <c r="B14" s="86">
        <v>1011020</v>
      </c>
      <c r="C14" s="86">
        <v>70201</v>
      </c>
      <c r="D14" s="84" t="s">
        <v>8</v>
      </c>
      <c r="E14" s="223" t="s">
        <v>187</v>
      </c>
      <c r="F14" s="274"/>
      <c r="G14" s="302">
        <v>20000</v>
      </c>
      <c r="H14" s="303"/>
      <c r="I14" s="304">
        <f t="shared" si="0"/>
        <v>20000</v>
      </c>
    </row>
    <row r="15" spans="1:9" s="30" customFormat="1" ht="35.25" thickBot="1">
      <c r="A15" s="86"/>
      <c r="B15" s="86">
        <v>1011020</v>
      </c>
      <c r="C15" s="86">
        <v>70201</v>
      </c>
      <c r="D15" s="84" t="s">
        <v>8</v>
      </c>
      <c r="E15" s="223" t="s">
        <v>188</v>
      </c>
      <c r="F15" s="274"/>
      <c r="G15" s="302">
        <v>20000</v>
      </c>
      <c r="H15" s="303"/>
      <c r="I15" s="304">
        <f t="shared" si="0"/>
        <v>20000</v>
      </c>
    </row>
    <row r="16" spans="1:9" s="30" customFormat="1" ht="35.25" thickBot="1">
      <c r="A16" s="86"/>
      <c r="B16" s="86">
        <v>1011020</v>
      </c>
      <c r="C16" s="86">
        <v>70201</v>
      </c>
      <c r="D16" s="84" t="s">
        <v>8</v>
      </c>
      <c r="E16" s="223" t="s">
        <v>193</v>
      </c>
      <c r="F16" s="274"/>
      <c r="G16" s="302">
        <v>20000</v>
      </c>
      <c r="H16" s="303"/>
      <c r="I16" s="304">
        <f t="shared" si="0"/>
        <v>20000</v>
      </c>
    </row>
    <row r="17" spans="1:9" s="30" customFormat="1" ht="87" thickBot="1">
      <c r="A17" s="86"/>
      <c r="B17" s="86">
        <v>1011020</v>
      </c>
      <c r="C17" s="86">
        <v>70201</v>
      </c>
      <c r="D17" s="84" t="s">
        <v>8</v>
      </c>
      <c r="E17" s="223" t="s">
        <v>195</v>
      </c>
      <c r="F17" s="274"/>
      <c r="G17" s="302">
        <v>44000</v>
      </c>
      <c r="H17" s="303"/>
      <c r="I17" s="304">
        <f t="shared" si="0"/>
        <v>44000</v>
      </c>
    </row>
    <row r="18" spans="1:9" s="30" customFormat="1" ht="87" thickBot="1">
      <c r="A18" s="86"/>
      <c r="B18" s="86">
        <v>1011020</v>
      </c>
      <c r="C18" s="86">
        <v>70201</v>
      </c>
      <c r="D18" s="84" t="s">
        <v>8</v>
      </c>
      <c r="E18" s="223" t="s">
        <v>197</v>
      </c>
      <c r="F18" s="274"/>
      <c r="G18" s="302">
        <v>44000</v>
      </c>
      <c r="H18" s="303"/>
      <c r="I18" s="304">
        <f t="shared" si="0"/>
        <v>44000</v>
      </c>
    </row>
    <row r="19" spans="1:9" s="30" customFormat="1" ht="35.25" thickBot="1">
      <c r="A19" s="86"/>
      <c r="B19" s="86">
        <v>1011020</v>
      </c>
      <c r="C19" s="86">
        <v>70201</v>
      </c>
      <c r="D19" s="84" t="s">
        <v>8</v>
      </c>
      <c r="E19" s="223" t="s">
        <v>196</v>
      </c>
      <c r="F19" s="274"/>
      <c r="G19" s="302">
        <v>500000</v>
      </c>
      <c r="H19" s="303"/>
      <c r="I19" s="304">
        <f t="shared" si="0"/>
        <v>500000</v>
      </c>
    </row>
    <row r="20" spans="1:9" s="30" customFormat="1" ht="52.5" thickBot="1">
      <c r="A20" s="86" t="s">
        <v>132</v>
      </c>
      <c r="B20" s="86">
        <v>2414090</v>
      </c>
      <c r="C20" s="86">
        <v>110204</v>
      </c>
      <c r="D20" s="84" t="s">
        <v>94</v>
      </c>
      <c r="E20" s="223" t="s">
        <v>182</v>
      </c>
      <c r="F20" s="274"/>
      <c r="G20" s="302">
        <v>45000</v>
      </c>
      <c r="H20" s="303"/>
      <c r="I20" s="304">
        <f t="shared" si="0"/>
        <v>45000</v>
      </c>
    </row>
    <row r="21" spans="1:9" s="30" customFormat="1" ht="52.5" thickBot="1">
      <c r="A21" s="86"/>
      <c r="B21" s="86">
        <v>2414090</v>
      </c>
      <c r="C21" s="86">
        <v>110204</v>
      </c>
      <c r="D21" s="84" t="s">
        <v>94</v>
      </c>
      <c r="E21" s="223" t="s">
        <v>184</v>
      </c>
      <c r="F21" s="274"/>
      <c r="G21" s="302">
        <v>40000</v>
      </c>
      <c r="H21" s="303"/>
      <c r="I21" s="304">
        <f t="shared" si="0"/>
        <v>40000</v>
      </c>
    </row>
    <row r="22" spans="1:9" s="30" customFormat="1" ht="35.25" thickBot="1">
      <c r="A22" s="86"/>
      <c r="B22" s="86">
        <v>2414090</v>
      </c>
      <c r="C22" s="86">
        <v>110204</v>
      </c>
      <c r="D22" s="84" t="s">
        <v>94</v>
      </c>
      <c r="E22" s="223" t="s">
        <v>185</v>
      </c>
      <c r="F22" s="274"/>
      <c r="G22" s="302">
        <v>40000</v>
      </c>
      <c r="H22" s="303"/>
      <c r="I22" s="304">
        <f t="shared" si="0"/>
        <v>40000</v>
      </c>
    </row>
    <row r="23" spans="1:9" s="30" customFormat="1" ht="35.25" thickBot="1">
      <c r="A23" s="86"/>
      <c r="B23" s="86">
        <v>2414090</v>
      </c>
      <c r="C23" s="86">
        <v>110204</v>
      </c>
      <c r="D23" s="84" t="s">
        <v>94</v>
      </c>
      <c r="E23" s="223" t="s">
        <v>189</v>
      </c>
      <c r="F23" s="274"/>
      <c r="G23" s="302">
        <v>30000</v>
      </c>
      <c r="H23" s="303"/>
      <c r="I23" s="304">
        <f t="shared" si="0"/>
        <v>30000</v>
      </c>
    </row>
    <row r="24" spans="1:9" s="30" customFormat="1" ht="63" thickBot="1">
      <c r="A24" s="86" t="s">
        <v>216</v>
      </c>
      <c r="B24" s="86">
        <v>151315</v>
      </c>
      <c r="C24" s="86">
        <v>91206</v>
      </c>
      <c r="D24" s="84" t="s">
        <v>190</v>
      </c>
      <c r="E24" s="223" t="s">
        <v>191</v>
      </c>
      <c r="F24" s="274"/>
      <c r="G24" s="302">
        <v>35000</v>
      </c>
      <c r="H24" s="303"/>
      <c r="I24" s="304">
        <f t="shared" si="0"/>
        <v>35000</v>
      </c>
    </row>
    <row r="25" spans="1:9" s="30" customFormat="1" ht="35.25" thickBot="1">
      <c r="A25" s="86" t="s">
        <v>66</v>
      </c>
      <c r="B25" s="86">
        <v>7618440</v>
      </c>
      <c r="C25" s="86">
        <v>250366</v>
      </c>
      <c r="D25" s="84"/>
      <c r="E25" s="223" t="s">
        <v>179</v>
      </c>
      <c r="F25" s="274">
        <v>-1341000</v>
      </c>
      <c r="G25" s="302"/>
      <c r="H25" s="303"/>
      <c r="I25" s="304"/>
    </row>
    <row r="26" spans="1:9" s="30" customFormat="1" ht="21" hidden="1" thickBot="1">
      <c r="A26" s="86"/>
      <c r="B26" s="86"/>
      <c r="C26" s="86"/>
      <c r="D26" s="84"/>
      <c r="E26" s="84"/>
      <c r="F26" s="274"/>
      <c r="G26" s="75"/>
      <c r="H26" s="11"/>
      <c r="I26" s="76"/>
    </row>
    <row r="27" spans="1:9" s="30" customFormat="1" ht="21" hidden="1" thickBot="1">
      <c r="A27" s="86"/>
      <c r="B27" s="86"/>
      <c r="C27" s="86"/>
      <c r="D27" s="84"/>
      <c r="E27" s="84"/>
      <c r="F27" s="274"/>
      <c r="G27" s="75"/>
      <c r="H27" s="11"/>
      <c r="I27" s="76"/>
    </row>
    <row r="28" spans="1:9" s="30" customFormat="1" ht="21" hidden="1" thickBot="1">
      <c r="A28" s="86"/>
      <c r="B28" s="86"/>
      <c r="C28" s="86"/>
      <c r="D28" s="84"/>
      <c r="E28" s="84"/>
      <c r="F28" s="274"/>
      <c r="G28" s="75"/>
      <c r="H28" s="11"/>
      <c r="I28" s="76"/>
    </row>
    <row r="29" spans="1:9" s="30" customFormat="1" ht="21" thickBot="1">
      <c r="A29" s="86"/>
      <c r="B29" s="86"/>
      <c r="C29" s="86"/>
      <c r="D29" s="86"/>
      <c r="E29" s="86"/>
      <c r="F29" s="274"/>
      <c r="G29" s="75"/>
      <c r="H29" s="11"/>
      <c r="I29" s="76"/>
    </row>
    <row r="30" spans="1:9" s="30" customFormat="1" ht="21" hidden="1" thickBot="1">
      <c r="A30" s="561" t="s">
        <v>128</v>
      </c>
      <c r="B30" s="572"/>
      <c r="C30" s="572"/>
      <c r="D30" s="572"/>
      <c r="E30" s="572"/>
      <c r="F30" s="10">
        <f>F34+F35+F36+F37+F38+F39+F40+F41+F42+F132</f>
        <v>0</v>
      </c>
      <c r="G30" s="10">
        <f>G34+G35+G36+G37+G38+G39+G40+G41+G42+G132</f>
        <v>0</v>
      </c>
      <c r="H30" s="10">
        <f>H34+H35+H36+H37+H38+H39+H40+H41+H42+H132</f>
        <v>0</v>
      </c>
      <c r="I30" s="10">
        <f>I34+I35+I36+I37+I38+I39+I40+I41+I42+I132</f>
        <v>0</v>
      </c>
    </row>
    <row r="31" spans="1:9" s="30" customFormat="1" ht="21" hidden="1" thickBot="1">
      <c r="A31" s="78"/>
      <c r="B31" s="79"/>
      <c r="C31" s="306"/>
      <c r="D31" s="80"/>
      <c r="E31" s="81"/>
      <c r="F31" s="10"/>
      <c r="G31" s="10"/>
      <c r="H31" s="13">
        <f>H32+H33+H43+H44+H35</f>
        <v>0</v>
      </c>
      <c r="I31" s="12">
        <f aca="true" t="shared" si="1" ref="I31:I68">F31+G31</f>
        <v>0</v>
      </c>
    </row>
    <row r="32" spans="1:9" s="30" customFormat="1" ht="21" hidden="1" thickBot="1">
      <c r="A32" s="21"/>
      <c r="B32" s="82"/>
      <c r="C32" s="82"/>
      <c r="D32" s="82"/>
      <c r="E32" s="83"/>
      <c r="F32" s="15"/>
      <c r="G32" s="14"/>
      <c r="H32" s="16">
        <f>SUM(F32:G32)</f>
        <v>0</v>
      </c>
      <c r="I32" s="12">
        <f t="shared" si="1"/>
        <v>0</v>
      </c>
    </row>
    <row r="33" spans="1:9" s="30" customFormat="1" ht="21" hidden="1" thickBot="1">
      <c r="A33" s="64"/>
      <c r="B33" s="84"/>
      <c r="C33" s="84"/>
      <c r="D33" s="84"/>
      <c r="E33" s="85"/>
      <c r="F33" s="18"/>
      <c r="G33" s="17"/>
      <c r="H33" s="19">
        <f>SUM(F33:G33)</f>
        <v>0</v>
      </c>
      <c r="I33" s="12">
        <f t="shared" si="1"/>
        <v>0</v>
      </c>
    </row>
    <row r="34" spans="1:9" s="30" customFormat="1" ht="102" customHeight="1" hidden="1" thickBot="1">
      <c r="A34" s="139"/>
      <c r="B34" s="210"/>
      <c r="C34" s="210"/>
      <c r="D34" s="140"/>
      <c r="E34" s="141"/>
      <c r="F34" s="137"/>
      <c r="G34" s="137"/>
      <c r="H34" s="138"/>
      <c r="I34" s="142">
        <f t="shared" si="1"/>
        <v>0</v>
      </c>
    </row>
    <row r="35" spans="1:9" s="30" customFormat="1" ht="42" customHeight="1" hidden="1" thickBot="1">
      <c r="A35" s="146"/>
      <c r="B35" s="147"/>
      <c r="C35" s="147"/>
      <c r="D35" s="206"/>
      <c r="E35" s="141"/>
      <c r="F35" s="145"/>
      <c r="G35" s="145"/>
      <c r="H35" s="138"/>
      <c r="I35" s="142">
        <f t="shared" si="1"/>
        <v>0</v>
      </c>
    </row>
    <row r="36" spans="1:9" s="30" customFormat="1" ht="65.25" customHeight="1" hidden="1" thickBot="1">
      <c r="A36" s="143"/>
      <c r="B36" s="144"/>
      <c r="C36" s="144"/>
      <c r="D36" s="206"/>
      <c r="E36" s="141"/>
      <c r="F36" s="145"/>
      <c r="G36" s="145"/>
      <c r="H36" s="149"/>
      <c r="I36" s="142">
        <f t="shared" si="1"/>
        <v>0</v>
      </c>
    </row>
    <row r="37" spans="1:9" s="30" customFormat="1" ht="63.75" customHeight="1" hidden="1" thickBot="1">
      <c r="A37" s="143" t="s">
        <v>99</v>
      </c>
      <c r="B37" s="144">
        <v>312010</v>
      </c>
      <c r="C37" s="144">
        <v>80101</v>
      </c>
      <c r="D37" s="206" t="s">
        <v>13</v>
      </c>
      <c r="E37" s="308"/>
      <c r="F37" s="145"/>
      <c r="G37" s="145"/>
      <c r="H37" s="149"/>
      <c r="I37" s="142">
        <f t="shared" si="1"/>
        <v>0</v>
      </c>
    </row>
    <row r="38" spans="1:9" s="30" customFormat="1" ht="99" customHeight="1" hidden="1" thickBot="1">
      <c r="A38" s="143" t="s">
        <v>87</v>
      </c>
      <c r="B38" s="144">
        <v>1513141</v>
      </c>
      <c r="C38" s="144">
        <v>91103</v>
      </c>
      <c r="D38" s="206" t="s">
        <v>130</v>
      </c>
      <c r="E38" s="308"/>
      <c r="F38" s="145"/>
      <c r="G38" s="145"/>
      <c r="H38" s="149"/>
      <c r="I38" s="142">
        <f t="shared" si="1"/>
        <v>0</v>
      </c>
    </row>
    <row r="39" spans="1:9" s="30" customFormat="1" ht="33" customHeight="1" hidden="1" thickBot="1">
      <c r="A39" s="143"/>
      <c r="B39" s="144"/>
      <c r="C39" s="144"/>
      <c r="D39" s="206"/>
      <c r="E39" s="141"/>
      <c r="F39" s="145"/>
      <c r="G39" s="145"/>
      <c r="H39" s="149"/>
      <c r="I39" s="142">
        <f t="shared" si="1"/>
        <v>0</v>
      </c>
    </row>
    <row r="40" spans="1:9" s="30" customFormat="1" ht="39" customHeight="1" hidden="1" thickBot="1">
      <c r="A40" s="143"/>
      <c r="B40" s="144"/>
      <c r="C40" s="144"/>
      <c r="D40" s="206"/>
      <c r="E40" s="141"/>
      <c r="F40" s="145"/>
      <c r="G40" s="145"/>
      <c r="H40" s="149"/>
      <c r="I40" s="142">
        <f t="shared" si="1"/>
        <v>0</v>
      </c>
    </row>
    <row r="41" spans="1:9" s="30" customFormat="1" ht="30" customHeight="1" hidden="1" thickBot="1">
      <c r="A41" s="143"/>
      <c r="B41" s="144"/>
      <c r="C41" s="144"/>
      <c r="D41" s="206"/>
      <c r="E41" s="141"/>
      <c r="F41" s="145"/>
      <c r="G41" s="145"/>
      <c r="H41" s="149"/>
      <c r="I41" s="142">
        <f t="shared" si="1"/>
        <v>0</v>
      </c>
    </row>
    <row r="42" spans="1:9" s="30" customFormat="1" ht="36" customHeight="1" hidden="1" thickBot="1">
      <c r="A42" s="143"/>
      <c r="B42" s="144"/>
      <c r="C42" s="144"/>
      <c r="D42" s="206"/>
      <c r="E42" s="141"/>
      <c r="F42" s="145"/>
      <c r="G42" s="145"/>
      <c r="H42" s="149"/>
      <c r="I42" s="142">
        <f t="shared" si="1"/>
        <v>0</v>
      </c>
    </row>
    <row r="43" spans="1:9" s="30" customFormat="1" ht="89.25" customHeight="1" hidden="1" thickBot="1">
      <c r="A43" s="146"/>
      <c r="B43" s="147"/>
      <c r="C43" s="147"/>
      <c r="D43" s="144"/>
      <c r="E43" s="148"/>
      <c r="F43" s="145"/>
      <c r="G43" s="145"/>
      <c r="H43" s="149"/>
      <c r="I43" s="142"/>
    </row>
    <row r="44" spans="1:9" s="30" customFormat="1" ht="41.25" customHeight="1" hidden="1" thickBot="1">
      <c r="A44" s="147"/>
      <c r="B44" s="147">
        <v>10</v>
      </c>
      <c r="C44" s="147"/>
      <c r="D44" s="147"/>
      <c r="E44" s="148"/>
      <c r="F44" s="150"/>
      <c r="G44" s="151"/>
      <c r="H44" s="138"/>
      <c r="I44" s="142">
        <f t="shared" si="1"/>
        <v>0</v>
      </c>
    </row>
    <row r="45" spans="1:9" s="30" customFormat="1" ht="51" customHeight="1" hidden="1" thickBot="1">
      <c r="A45" s="147" t="s">
        <v>22</v>
      </c>
      <c r="B45" s="144">
        <v>70201</v>
      </c>
      <c r="C45" s="144"/>
      <c r="D45" s="144" t="s">
        <v>8</v>
      </c>
      <c r="E45" s="148" t="s">
        <v>73</v>
      </c>
      <c r="F45" s="145"/>
      <c r="G45" s="152"/>
      <c r="H45" s="153">
        <f>SUM(F45:G45)</f>
        <v>0</v>
      </c>
      <c r="I45" s="142">
        <f t="shared" si="1"/>
        <v>0</v>
      </c>
    </row>
    <row r="46" spans="1:9" s="30" customFormat="1" ht="101.25" customHeight="1" hidden="1" thickBot="1">
      <c r="A46" s="146"/>
      <c r="B46" s="147"/>
      <c r="C46" s="147"/>
      <c r="D46" s="147"/>
      <c r="E46" s="148" t="s">
        <v>76</v>
      </c>
      <c r="F46" s="145"/>
      <c r="G46" s="145"/>
      <c r="H46" s="149">
        <f>SUM(F46:G46)</f>
        <v>0</v>
      </c>
      <c r="I46" s="142">
        <f t="shared" si="1"/>
        <v>0</v>
      </c>
    </row>
    <row r="47" spans="1:9" s="30" customFormat="1" ht="62.25" customHeight="1" hidden="1" thickBot="1">
      <c r="A47" s="143"/>
      <c r="B47" s="144"/>
      <c r="C47" s="144"/>
      <c r="D47" s="147"/>
      <c r="E47" s="148"/>
      <c r="F47" s="150"/>
      <c r="G47" s="151"/>
      <c r="H47" s="154"/>
      <c r="I47" s="142">
        <f t="shared" si="1"/>
        <v>0</v>
      </c>
    </row>
    <row r="48" spans="1:9" s="30" customFormat="1" ht="113.25" customHeight="1" hidden="1" thickBot="1">
      <c r="A48" s="143" t="s">
        <v>7</v>
      </c>
      <c r="B48" s="144">
        <v>110204</v>
      </c>
      <c r="C48" s="144"/>
      <c r="D48" s="144" t="s">
        <v>23</v>
      </c>
      <c r="E48" s="148" t="s">
        <v>72</v>
      </c>
      <c r="F48" s="155"/>
      <c r="G48" s="155"/>
      <c r="H48" s="154"/>
      <c r="I48" s="142">
        <f t="shared" si="1"/>
        <v>0</v>
      </c>
    </row>
    <row r="49" spans="1:9" s="30" customFormat="1" ht="52.5" customHeight="1" hidden="1" thickBot="1">
      <c r="A49" s="144"/>
      <c r="B49" s="156"/>
      <c r="C49" s="156"/>
      <c r="D49" s="147"/>
      <c r="E49" s="148"/>
      <c r="F49" s="145"/>
      <c r="G49" s="152"/>
      <c r="H49" s="154"/>
      <c r="I49" s="142">
        <f t="shared" si="1"/>
        <v>0</v>
      </c>
    </row>
    <row r="50" spans="1:9" s="30" customFormat="1" ht="57.75" customHeight="1" hidden="1" thickBot="1">
      <c r="A50" s="144" t="s">
        <v>12</v>
      </c>
      <c r="B50" s="156">
        <v>91103</v>
      </c>
      <c r="C50" s="156"/>
      <c r="D50" s="144" t="s">
        <v>47</v>
      </c>
      <c r="E50" s="148" t="s">
        <v>43</v>
      </c>
      <c r="F50" s="155"/>
      <c r="G50" s="152"/>
      <c r="H50" s="154"/>
      <c r="I50" s="142">
        <f t="shared" si="1"/>
        <v>0</v>
      </c>
    </row>
    <row r="51" spans="1:9" s="30" customFormat="1" ht="40.5" customHeight="1" hidden="1" thickBot="1">
      <c r="A51" s="143"/>
      <c r="B51" s="156">
        <v>53</v>
      </c>
      <c r="C51" s="156"/>
      <c r="D51" s="147"/>
      <c r="E51" s="148"/>
      <c r="F51" s="145"/>
      <c r="G51" s="152"/>
      <c r="H51" s="154"/>
      <c r="I51" s="142">
        <f t="shared" si="1"/>
        <v>0</v>
      </c>
    </row>
    <row r="52" spans="1:9" s="30" customFormat="1" ht="94.5" customHeight="1" hidden="1" thickBot="1">
      <c r="A52" s="157" t="s">
        <v>37</v>
      </c>
      <c r="B52" s="158">
        <v>160903</v>
      </c>
      <c r="C52" s="158"/>
      <c r="D52" s="159" t="s">
        <v>46</v>
      </c>
      <c r="E52" s="160" t="s">
        <v>38</v>
      </c>
      <c r="F52" s="137"/>
      <c r="G52" s="137"/>
      <c r="H52" s="154"/>
      <c r="I52" s="142">
        <f t="shared" si="1"/>
        <v>0</v>
      </c>
    </row>
    <row r="53" spans="1:9" s="30" customFormat="1" ht="31.5" customHeight="1" hidden="1" thickBot="1">
      <c r="A53" s="573" t="s">
        <v>57</v>
      </c>
      <c r="B53" s="573"/>
      <c r="C53" s="573"/>
      <c r="D53" s="573"/>
      <c r="E53" s="574"/>
      <c r="F53" s="162">
        <f>F56+F57+F58+F59+F60+F61+F62+F63+F64+F65+F66+F67+F68+F69+F70+F72+F73+F74+F75+F77+F78+F79+F80+F81+F82+F83+F84</f>
        <v>0</v>
      </c>
      <c r="G53" s="162">
        <f>G56+G57+G58+G59+G60+G61+G62+G63+G64+G65+G66+G67+G68+G69+G70+G72+G73+G74+G75+G77+G78+G79+G80+G81+G82+G83+G84</f>
        <v>0</v>
      </c>
      <c r="H53" s="154"/>
      <c r="I53" s="142">
        <f t="shared" si="1"/>
        <v>0</v>
      </c>
    </row>
    <row r="54" spans="1:9" s="30" customFormat="1" ht="26.25" customHeight="1" hidden="1" thickBot="1">
      <c r="A54" s="163"/>
      <c r="B54" s="164"/>
      <c r="C54" s="164"/>
      <c r="D54" s="164"/>
      <c r="E54" s="165"/>
      <c r="F54" s="166"/>
      <c r="G54" s="167"/>
      <c r="H54" s="154"/>
      <c r="I54" s="142">
        <f t="shared" si="1"/>
        <v>0</v>
      </c>
    </row>
    <row r="55" spans="1:9" s="30" customFormat="1" ht="21" hidden="1" thickBot="1">
      <c r="A55" s="144"/>
      <c r="B55" s="144">
        <v>3</v>
      </c>
      <c r="C55" s="144"/>
      <c r="D55" s="144"/>
      <c r="E55" s="168"/>
      <c r="F55" s="150"/>
      <c r="G55" s="150"/>
      <c r="H55" s="169">
        <f>SUM(F55-G55)</f>
        <v>0</v>
      </c>
      <c r="I55" s="142">
        <f t="shared" si="1"/>
        <v>0</v>
      </c>
    </row>
    <row r="56" spans="1:9" s="30" customFormat="1" ht="61.5" hidden="1" thickBot="1">
      <c r="A56" s="144" t="s">
        <v>2</v>
      </c>
      <c r="B56" s="144">
        <v>80101</v>
      </c>
      <c r="C56" s="144"/>
      <c r="D56" s="147" t="s">
        <v>13</v>
      </c>
      <c r="E56" s="148" t="s">
        <v>49</v>
      </c>
      <c r="F56" s="145"/>
      <c r="G56" s="145"/>
      <c r="H56" s="153">
        <f>SUM(F56-G56)</f>
        <v>0</v>
      </c>
      <c r="I56" s="142">
        <f t="shared" si="1"/>
        <v>0</v>
      </c>
    </row>
    <row r="57" spans="1:9" s="30" customFormat="1" ht="41.25" hidden="1" thickBot="1">
      <c r="A57" s="144"/>
      <c r="B57" s="144">
        <v>81003</v>
      </c>
      <c r="C57" s="144"/>
      <c r="D57" s="147" t="s">
        <v>10</v>
      </c>
      <c r="E57" s="148" t="s">
        <v>42</v>
      </c>
      <c r="F57" s="145"/>
      <c r="G57" s="145"/>
      <c r="H57" s="153"/>
      <c r="I57" s="142">
        <f t="shared" si="1"/>
        <v>0</v>
      </c>
    </row>
    <row r="58" spans="1:9" s="30" customFormat="1" ht="61.5" hidden="1" thickBot="1">
      <c r="A58" s="144" t="s">
        <v>22</v>
      </c>
      <c r="B58" s="144">
        <v>70201</v>
      </c>
      <c r="C58" s="144"/>
      <c r="D58" s="147" t="s">
        <v>8</v>
      </c>
      <c r="E58" s="148" t="s">
        <v>49</v>
      </c>
      <c r="F58" s="145"/>
      <c r="G58" s="145"/>
      <c r="H58" s="153"/>
      <c r="I58" s="142">
        <f t="shared" si="1"/>
        <v>0</v>
      </c>
    </row>
    <row r="59" spans="1:9" s="30" customFormat="1" ht="41.25" hidden="1" thickBot="1">
      <c r="A59" s="144"/>
      <c r="B59" s="144"/>
      <c r="C59" s="144"/>
      <c r="D59" s="144"/>
      <c r="E59" s="148" t="s">
        <v>39</v>
      </c>
      <c r="F59" s="145"/>
      <c r="G59" s="145"/>
      <c r="H59" s="153"/>
      <c r="I59" s="142">
        <f t="shared" si="1"/>
        <v>0</v>
      </c>
    </row>
    <row r="60" spans="1:9" s="30" customFormat="1" ht="61.5" hidden="1" thickBot="1">
      <c r="A60" s="144"/>
      <c r="B60" s="156">
        <v>70303</v>
      </c>
      <c r="C60" s="156"/>
      <c r="D60" s="170" t="s">
        <v>30</v>
      </c>
      <c r="E60" s="148" t="s">
        <v>49</v>
      </c>
      <c r="F60" s="155"/>
      <c r="G60" s="152"/>
      <c r="H60" s="153"/>
      <c r="I60" s="142">
        <f t="shared" si="1"/>
        <v>0</v>
      </c>
    </row>
    <row r="61" spans="1:9" s="30" customFormat="1" ht="21" hidden="1" thickBot="1">
      <c r="A61" s="144"/>
      <c r="B61" s="171"/>
      <c r="C61" s="171"/>
      <c r="D61" s="172"/>
      <c r="E61" s="173"/>
      <c r="F61" s="155"/>
      <c r="G61" s="152"/>
      <c r="H61" s="153"/>
      <c r="I61" s="142">
        <f t="shared" si="1"/>
        <v>0</v>
      </c>
    </row>
    <row r="62" spans="1:9" s="30" customFormat="1" ht="81.75" hidden="1" thickBot="1">
      <c r="A62" s="144"/>
      <c r="B62" s="144">
        <v>70401</v>
      </c>
      <c r="C62" s="144"/>
      <c r="D62" s="170" t="s">
        <v>31</v>
      </c>
      <c r="E62" s="148" t="s">
        <v>49</v>
      </c>
      <c r="F62" s="145"/>
      <c r="G62" s="152"/>
      <c r="H62" s="153"/>
      <c r="I62" s="142">
        <f t="shared" si="1"/>
        <v>0</v>
      </c>
    </row>
    <row r="63" spans="1:9" s="30" customFormat="1" ht="21" hidden="1" thickBot="1">
      <c r="A63" s="144"/>
      <c r="B63" s="144"/>
      <c r="C63" s="144"/>
      <c r="D63" s="144"/>
      <c r="E63" s="148"/>
      <c r="F63" s="145"/>
      <c r="G63" s="152"/>
      <c r="H63" s="153"/>
      <c r="I63" s="142">
        <f t="shared" si="1"/>
        <v>0</v>
      </c>
    </row>
    <row r="64" spans="1:9" s="30" customFormat="1" ht="61.5" hidden="1" thickBot="1">
      <c r="A64" s="144"/>
      <c r="B64" s="144">
        <v>70802</v>
      </c>
      <c r="C64" s="144"/>
      <c r="D64" s="170" t="s">
        <v>32</v>
      </c>
      <c r="E64" s="148" t="s">
        <v>49</v>
      </c>
      <c r="F64" s="145"/>
      <c r="G64" s="152"/>
      <c r="H64" s="153"/>
      <c r="I64" s="142">
        <f t="shared" si="1"/>
        <v>0</v>
      </c>
    </row>
    <row r="65" spans="1:9" s="30" customFormat="1" ht="21" hidden="1" thickBot="1">
      <c r="A65" s="144"/>
      <c r="B65" s="144"/>
      <c r="C65" s="144"/>
      <c r="D65" s="144"/>
      <c r="E65" s="148"/>
      <c r="F65" s="145"/>
      <c r="G65" s="152"/>
      <c r="H65" s="153"/>
      <c r="I65" s="142">
        <f t="shared" si="1"/>
        <v>0</v>
      </c>
    </row>
    <row r="66" spans="1:9" s="30" customFormat="1" ht="81.75" hidden="1" thickBot="1">
      <c r="A66" s="144"/>
      <c r="B66" s="144">
        <v>70804</v>
      </c>
      <c r="C66" s="144"/>
      <c r="D66" s="170" t="s">
        <v>33</v>
      </c>
      <c r="E66" s="148" t="s">
        <v>49</v>
      </c>
      <c r="F66" s="145"/>
      <c r="G66" s="152"/>
      <c r="H66" s="153"/>
      <c r="I66" s="142">
        <f t="shared" si="1"/>
        <v>0</v>
      </c>
    </row>
    <row r="67" spans="1:9" s="30" customFormat="1" ht="21" hidden="1" thickBot="1">
      <c r="A67" s="144"/>
      <c r="B67" s="144"/>
      <c r="C67" s="144"/>
      <c r="D67" s="144"/>
      <c r="E67" s="148"/>
      <c r="F67" s="145"/>
      <c r="G67" s="152"/>
      <c r="H67" s="153"/>
      <c r="I67" s="142">
        <f t="shared" si="1"/>
        <v>0</v>
      </c>
    </row>
    <row r="68" spans="1:9" s="30" customFormat="1" ht="61.5" hidden="1" thickBot="1">
      <c r="A68" s="144"/>
      <c r="B68" s="144">
        <v>70805</v>
      </c>
      <c r="C68" s="144"/>
      <c r="D68" s="170" t="s">
        <v>34</v>
      </c>
      <c r="E68" s="148" t="s">
        <v>49</v>
      </c>
      <c r="F68" s="145"/>
      <c r="G68" s="152"/>
      <c r="H68" s="153"/>
      <c r="I68" s="142">
        <f t="shared" si="1"/>
        <v>0</v>
      </c>
    </row>
    <row r="69" spans="1:9" s="30" customFormat="1" ht="21" hidden="1" thickBot="1">
      <c r="A69" s="144"/>
      <c r="B69" s="144"/>
      <c r="C69" s="144"/>
      <c r="D69" s="144"/>
      <c r="E69" s="148"/>
      <c r="F69" s="145"/>
      <c r="G69" s="152"/>
      <c r="H69" s="153"/>
      <c r="I69" s="142">
        <f aca="true" t="shared" si="2" ref="I69:I87">F69+G69</f>
        <v>0</v>
      </c>
    </row>
    <row r="70" spans="1:9" s="30" customFormat="1" ht="102" hidden="1" thickBot="1">
      <c r="A70" s="144"/>
      <c r="B70" s="144">
        <v>130107</v>
      </c>
      <c r="C70" s="144"/>
      <c r="D70" s="170" t="s">
        <v>35</v>
      </c>
      <c r="E70" s="148" t="s">
        <v>49</v>
      </c>
      <c r="F70" s="145"/>
      <c r="G70" s="152"/>
      <c r="H70" s="153"/>
      <c r="I70" s="142">
        <f t="shared" si="2"/>
        <v>0</v>
      </c>
    </row>
    <row r="71" spans="1:9" s="30" customFormat="1" ht="21" hidden="1" thickBot="1">
      <c r="A71" s="144"/>
      <c r="B71" s="144"/>
      <c r="C71" s="144"/>
      <c r="D71" s="147"/>
      <c r="E71" s="148"/>
      <c r="F71" s="145"/>
      <c r="G71" s="152"/>
      <c r="H71" s="153"/>
      <c r="I71" s="142">
        <f t="shared" si="2"/>
        <v>0</v>
      </c>
    </row>
    <row r="72" spans="1:9" s="30" customFormat="1" ht="123" hidden="1" thickBot="1">
      <c r="A72" s="144"/>
      <c r="B72" s="144">
        <v>150110</v>
      </c>
      <c r="C72" s="144"/>
      <c r="D72" s="146" t="s">
        <v>36</v>
      </c>
      <c r="E72" s="141" t="s">
        <v>40</v>
      </c>
      <c r="F72" s="145"/>
      <c r="G72" s="145"/>
      <c r="H72" s="153"/>
      <c r="I72" s="142">
        <f t="shared" si="2"/>
        <v>0</v>
      </c>
    </row>
    <row r="73" spans="1:9" s="30" customFormat="1" ht="61.5" hidden="1" thickBot="1">
      <c r="A73" s="143" t="s">
        <v>6</v>
      </c>
      <c r="B73" s="144">
        <v>10116</v>
      </c>
      <c r="C73" s="144"/>
      <c r="D73" s="146" t="s">
        <v>11</v>
      </c>
      <c r="E73" s="148" t="s">
        <v>49</v>
      </c>
      <c r="F73" s="145"/>
      <c r="G73" s="174"/>
      <c r="H73" s="153"/>
      <c r="I73" s="142">
        <f t="shared" si="2"/>
        <v>0</v>
      </c>
    </row>
    <row r="74" spans="1:9" s="30" customFormat="1" ht="63" hidden="1" thickBot="1">
      <c r="A74" s="143" t="s">
        <v>7</v>
      </c>
      <c r="B74" s="144">
        <v>110201</v>
      </c>
      <c r="C74" s="144"/>
      <c r="D74" s="147" t="s">
        <v>9</v>
      </c>
      <c r="E74" s="148" t="s">
        <v>49</v>
      </c>
      <c r="F74" s="145"/>
      <c r="G74" s="152"/>
      <c r="H74" s="153"/>
      <c r="I74" s="142">
        <f t="shared" si="2"/>
        <v>0</v>
      </c>
    </row>
    <row r="75" spans="1:9" s="30" customFormat="1" ht="61.5" hidden="1" thickBot="1">
      <c r="A75" s="144"/>
      <c r="B75" s="144"/>
      <c r="C75" s="144"/>
      <c r="D75" s="144"/>
      <c r="E75" s="148" t="s">
        <v>54</v>
      </c>
      <c r="F75" s="145"/>
      <c r="G75" s="145"/>
      <c r="H75" s="153"/>
      <c r="I75" s="142">
        <f t="shared" si="2"/>
        <v>0</v>
      </c>
    </row>
    <row r="76" spans="1:9" s="30" customFormat="1" ht="21" hidden="1" thickBot="1">
      <c r="A76" s="144"/>
      <c r="B76" s="144"/>
      <c r="C76" s="144"/>
      <c r="D76" s="144"/>
      <c r="E76" s="148"/>
      <c r="F76" s="145"/>
      <c r="G76" s="152"/>
      <c r="H76" s="153"/>
      <c r="I76" s="142">
        <f t="shared" si="2"/>
        <v>0</v>
      </c>
    </row>
    <row r="77" spans="1:9" s="30" customFormat="1" ht="61.5" hidden="1" thickBot="1">
      <c r="A77" s="144"/>
      <c r="B77" s="144">
        <v>110204</v>
      </c>
      <c r="C77" s="144"/>
      <c r="D77" s="147" t="s">
        <v>23</v>
      </c>
      <c r="E77" s="148" t="s">
        <v>49</v>
      </c>
      <c r="F77" s="145"/>
      <c r="G77" s="152"/>
      <c r="H77" s="153"/>
      <c r="I77" s="142">
        <f t="shared" si="2"/>
        <v>0</v>
      </c>
    </row>
    <row r="78" spans="1:9" s="30" customFormat="1" ht="61.5" hidden="1" thickBot="1">
      <c r="A78" s="144"/>
      <c r="B78" s="144">
        <v>110205</v>
      </c>
      <c r="C78" s="144"/>
      <c r="D78" s="147" t="s">
        <v>26</v>
      </c>
      <c r="E78" s="148" t="s">
        <v>49</v>
      </c>
      <c r="F78" s="145"/>
      <c r="G78" s="152"/>
      <c r="H78" s="153"/>
      <c r="I78" s="142">
        <f t="shared" si="2"/>
        <v>0</v>
      </c>
    </row>
    <row r="79" spans="1:9" s="30" customFormat="1" ht="21" hidden="1" thickBot="1">
      <c r="A79" s="144"/>
      <c r="B79" s="144"/>
      <c r="C79" s="144"/>
      <c r="D79" s="147"/>
      <c r="E79" s="148"/>
      <c r="F79" s="145"/>
      <c r="G79" s="152"/>
      <c r="H79" s="153"/>
      <c r="I79" s="142">
        <f t="shared" si="2"/>
        <v>0</v>
      </c>
    </row>
    <row r="80" spans="1:9" s="30" customFormat="1" ht="61.5" hidden="1" thickBot="1">
      <c r="A80" s="144"/>
      <c r="B80" s="144">
        <v>110502</v>
      </c>
      <c r="C80" s="144"/>
      <c r="D80" s="147" t="s">
        <v>10</v>
      </c>
      <c r="E80" s="148" t="s">
        <v>49</v>
      </c>
      <c r="F80" s="145"/>
      <c r="G80" s="152"/>
      <c r="H80" s="153"/>
      <c r="I80" s="142">
        <f t="shared" si="2"/>
        <v>0</v>
      </c>
    </row>
    <row r="81" spans="1:9" s="30" customFormat="1" ht="41.25" hidden="1" thickBot="1">
      <c r="A81" s="144"/>
      <c r="B81" s="144"/>
      <c r="C81" s="144"/>
      <c r="D81" s="147"/>
      <c r="E81" s="148" t="s">
        <v>41</v>
      </c>
      <c r="F81" s="145"/>
      <c r="G81" s="145"/>
      <c r="H81" s="153"/>
      <c r="I81" s="142">
        <f t="shared" si="2"/>
        <v>0</v>
      </c>
    </row>
    <row r="82" spans="1:9" s="30" customFormat="1" ht="84" hidden="1" thickBot="1">
      <c r="A82" s="144" t="s">
        <v>12</v>
      </c>
      <c r="B82" s="156">
        <v>91204</v>
      </c>
      <c r="C82" s="156"/>
      <c r="D82" s="147" t="s">
        <v>21</v>
      </c>
      <c r="E82" s="148" t="s">
        <v>49</v>
      </c>
      <c r="F82" s="155"/>
      <c r="G82" s="145"/>
      <c r="H82" s="153"/>
      <c r="I82" s="142">
        <f t="shared" si="2"/>
        <v>0</v>
      </c>
    </row>
    <row r="83" spans="1:9" s="30" customFormat="1" ht="61.5" hidden="1" thickBot="1">
      <c r="A83" s="144"/>
      <c r="B83" s="156">
        <v>91206</v>
      </c>
      <c r="C83" s="156"/>
      <c r="D83" s="147" t="s">
        <v>20</v>
      </c>
      <c r="E83" s="148" t="s">
        <v>49</v>
      </c>
      <c r="F83" s="155"/>
      <c r="G83" s="152"/>
      <c r="H83" s="153"/>
      <c r="I83" s="142">
        <f t="shared" si="2"/>
        <v>0</v>
      </c>
    </row>
    <row r="84" spans="1:9" s="30" customFormat="1" ht="82.5" hidden="1" thickBot="1">
      <c r="A84" s="157" t="s">
        <v>37</v>
      </c>
      <c r="B84" s="158">
        <v>160903</v>
      </c>
      <c r="C84" s="158"/>
      <c r="D84" s="175" t="s">
        <v>46</v>
      </c>
      <c r="E84" s="160" t="s">
        <v>48</v>
      </c>
      <c r="F84" s="137"/>
      <c r="G84" s="137"/>
      <c r="H84" s="153"/>
      <c r="I84" s="142">
        <f t="shared" si="2"/>
        <v>0</v>
      </c>
    </row>
    <row r="85" spans="1:9" s="30" customFormat="1" ht="42" hidden="1" thickBot="1">
      <c r="A85" s="176" t="s">
        <v>75</v>
      </c>
      <c r="B85" s="177">
        <v>150118</v>
      </c>
      <c r="C85" s="177"/>
      <c r="D85" s="178"/>
      <c r="E85" s="179" t="s">
        <v>74</v>
      </c>
      <c r="F85" s="180"/>
      <c r="G85" s="180"/>
      <c r="H85" s="153"/>
      <c r="I85" s="142">
        <f t="shared" si="2"/>
        <v>0</v>
      </c>
    </row>
    <row r="86" spans="1:9" s="30" customFormat="1" ht="34.5" customHeight="1" hidden="1" thickBot="1">
      <c r="A86" s="176" t="s">
        <v>68</v>
      </c>
      <c r="B86" s="177">
        <v>150118</v>
      </c>
      <c r="C86" s="177"/>
      <c r="D86" s="178"/>
      <c r="E86" s="179" t="s">
        <v>74</v>
      </c>
      <c r="F86" s="180"/>
      <c r="G86" s="180"/>
      <c r="H86" s="153"/>
      <c r="I86" s="142">
        <f t="shared" si="2"/>
        <v>0</v>
      </c>
    </row>
    <row r="87" spans="1:9" s="30" customFormat="1" ht="21" hidden="1" thickBot="1">
      <c r="A87" s="575" t="s">
        <v>107</v>
      </c>
      <c r="B87" s="576"/>
      <c r="C87" s="576"/>
      <c r="D87" s="576"/>
      <c r="E87" s="577"/>
      <c r="F87" s="181">
        <f>SUM(F88:F131)</f>
        <v>0</v>
      </c>
      <c r="G87" s="181">
        <f>SUM(G88:G131)</f>
        <v>0</v>
      </c>
      <c r="H87" s="153"/>
      <c r="I87" s="182">
        <f t="shared" si="2"/>
        <v>0</v>
      </c>
    </row>
    <row r="88" spans="1:9" s="30" customFormat="1" ht="41.25" hidden="1" thickBot="1">
      <c r="A88" s="183" t="s">
        <v>66</v>
      </c>
      <c r="B88" s="183">
        <v>250380</v>
      </c>
      <c r="C88" s="183"/>
      <c r="D88" s="163" t="s">
        <v>102</v>
      </c>
      <c r="E88" s="165" t="s">
        <v>108</v>
      </c>
      <c r="F88" s="184"/>
      <c r="G88" s="184"/>
      <c r="H88" s="153"/>
      <c r="I88" s="185">
        <f>F88+G88</f>
        <v>0</v>
      </c>
    </row>
    <row r="89" spans="1:9" s="30" customFormat="1" ht="41.25" hidden="1" thickBot="1">
      <c r="A89" s="144"/>
      <c r="B89" s="144"/>
      <c r="C89" s="183"/>
      <c r="D89" s="163"/>
      <c r="E89" s="148" t="s">
        <v>109</v>
      </c>
      <c r="F89" s="145"/>
      <c r="G89" s="145"/>
      <c r="H89" s="153"/>
      <c r="I89" s="152">
        <f>F89+G89</f>
        <v>0</v>
      </c>
    </row>
    <row r="90" spans="1:9" s="30" customFormat="1" ht="21" hidden="1" thickBot="1">
      <c r="A90" s="539"/>
      <c r="B90" s="540"/>
      <c r="C90" s="540"/>
      <c r="D90" s="540"/>
      <c r="E90" s="540"/>
      <c r="F90" s="540"/>
      <c r="G90" s="540"/>
      <c r="H90" s="540"/>
      <c r="I90" s="541"/>
    </row>
    <row r="91" spans="1:9" s="30" customFormat="1" ht="21" hidden="1" thickBot="1">
      <c r="A91" s="186"/>
      <c r="B91" s="187"/>
      <c r="C91" s="187"/>
      <c r="D91" s="187"/>
      <c r="E91" s="187"/>
      <c r="F91" s="161"/>
      <c r="G91" s="161"/>
      <c r="H91" s="161">
        <f>H93+H94+H104+H106+H108+H109+H122+H128+H131+H133+H143</f>
        <v>0</v>
      </c>
      <c r="I91" s="161">
        <f>F91+G91</f>
        <v>0</v>
      </c>
    </row>
    <row r="92" spans="1:9" s="30" customFormat="1" ht="21" hidden="1" thickBot="1">
      <c r="A92" s="188"/>
      <c r="B92" s="189"/>
      <c r="C92" s="189"/>
      <c r="D92" s="189"/>
      <c r="E92" s="189"/>
      <c r="F92" s="190"/>
      <c r="G92" s="190"/>
      <c r="H92" s="190"/>
      <c r="I92" s="190"/>
    </row>
    <row r="93" spans="1:9" s="30" customFormat="1" ht="58.5" customHeight="1" hidden="1">
      <c r="A93" s="159" t="s">
        <v>87</v>
      </c>
      <c r="B93" s="159">
        <v>90412</v>
      </c>
      <c r="C93" s="159"/>
      <c r="D93" s="175" t="s">
        <v>90</v>
      </c>
      <c r="E93" s="194" t="s">
        <v>93</v>
      </c>
      <c r="F93" s="166"/>
      <c r="G93" s="166"/>
      <c r="H93" s="153"/>
      <c r="I93" s="167">
        <f aca="true" t="shared" si="3" ref="I93:I101">F93+G93</f>
        <v>0</v>
      </c>
    </row>
    <row r="94" spans="1:9" s="30" customFormat="1" ht="21" hidden="1" thickBot="1">
      <c r="A94" s="183"/>
      <c r="B94" s="183"/>
      <c r="C94" s="183"/>
      <c r="D94" s="164"/>
      <c r="E94" s="148"/>
      <c r="F94" s="145"/>
      <c r="G94" s="145"/>
      <c r="H94" s="153"/>
      <c r="I94" s="152">
        <f t="shared" si="3"/>
        <v>0</v>
      </c>
    </row>
    <row r="95" spans="1:9" s="30" customFormat="1" ht="21" hidden="1" thickBot="1">
      <c r="A95" s="144"/>
      <c r="B95" s="144"/>
      <c r="C95" s="144"/>
      <c r="D95" s="147"/>
      <c r="E95" s="148"/>
      <c r="F95" s="145"/>
      <c r="G95" s="145"/>
      <c r="H95" s="153"/>
      <c r="I95" s="152">
        <f t="shared" si="3"/>
        <v>0</v>
      </c>
    </row>
    <row r="96" spans="1:9" s="30" customFormat="1" ht="84.75" customHeight="1" hidden="1">
      <c r="A96" s="144"/>
      <c r="B96" s="144"/>
      <c r="C96" s="144"/>
      <c r="D96" s="147"/>
      <c r="E96" s="148"/>
      <c r="F96" s="145"/>
      <c r="G96" s="145"/>
      <c r="H96" s="153"/>
      <c r="I96" s="152">
        <f t="shared" si="3"/>
        <v>0</v>
      </c>
    </row>
    <row r="97" spans="1:9" s="30" customFormat="1" ht="21" hidden="1" thickBot="1">
      <c r="A97" s="144"/>
      <c r="B97" s="144"/>
      <c r="C97" s="144"/>
      <c r="D97" s="147"/>
      <c r="E97" s="148"/>
      <c r="F97" s="145"/>
      <c r="G97" s="145"/>
      <c r="H97" s="153"/>
      <c r="I97" s="152">
        <f t="shared" si="3"/>
        <v>0</v>
      </c>
    </row>
    <row r="98" spans="1:9" s="30" customFormat="1" ht="21" hidden="1" thickBot="1">
      <c r="A98" s="144"/>
      <c r="B98" s="144"/>
      <c r="C98" s="144"/>
      <c r="D98" s="147"/>
      <c r="E98" s="148"/>
      <c r="F98" s="145"/>
      <c r="G98" s="145"/>
      <c r="H98" s="153"/>
      <c r="I98" s="152">
        <f t="shared" si="3"/>
        <v>0</v>
      </c>
    </row>
    <row r="99" spans="1:9" s="30" customFormat="1" ht="21" hidden="1" thickBot="1">
      <c r="A99" s="144"/>
      <c r="B99" s="144"/>
      <c r="C99" s="144"/>
      <c r="D99" s="147"/>
      <c r="E99" s="148" t="s">
        <v>82</v>
      </c>
      <c r="F99" s="145"/>
      <c r="G99" s="145"/>
      <c r="H99" s="153"/>
      <c r="I99" s="152">
        <f t="shared" si="3"/>
        <v>0</v>
      </c>
    </row>
    <row r="100" spans="1:9" s="30" customFormat="1" ht="41.25" hidden="1" thickBot="1">
      <c r="A100" s="144"/>
      <c r="B100" s="144"/>
      <c r="C100" s="144"/>
      <c r="D100" s="147"/>
      <c r="E100" s="148" t="s">
        <v>83</v>
      </c>
      <c r="F100" s="145"/>
      <c r="G100" s="145"/>
      <c r="H100" s="153"/>
      <c r="I100" s="152">
        <f t="shared" si="3"/>
        <v>0</v>
      </c>
    </row>
    <row r="101" spans="1:9" s="30" customFormat="1" ht="21" hidden="1" thickBot="1">
      <c r="A101" s="144"/>
      <c r="B101" s="144"/>
      <c r="C101" s="144"/>
      <c r="D101" s="147"/>
      <c r="E101" s="148" t="s">
        <v>84</v>
      </c>
      <c r="F101" s="145"/>
      <c r="G101" s="145"/>
      <c r="H101" s="153"/>
      <c r="I101" s="152">
        <f t="shared" si="3"/>
        <v>0</v>
      </c>
    </row>
    <row r="102" spans="1:9" s="30" customFormat="1" ht="21" hidden="1" thickBot="1">
      <c r="A102" s="144"/>
      <c r="B102" s="144">
        <v>120201</v>
      </c>
      <c r="C102" s="144"/>
      <c r="D102" s="147"/>
      <c r="E102" s="148" t="s">
        <v>91</v>
      </c>
      <c r="F102" s="145"/>
      <c r="G102" s="145"/>
      <c r="H102" s="153"/>
      <c r="I102" s="152"/>
    </row>
    <row r="103" spans="1:9" s="30" customFormat="1" ht="143.25" hidden="1" thickBot="1">
      <c r="A103" s="144"/>
      <c r="B103" s="144">
        <v>250344</v>
      </c>
      <c r="C103" s="183"/>
      <c r="D103" s="163" t="s">
        <v>53</v>
      </c>
      <c r="E103" s="148" t="s">
        <v>89</v>
      </c>
      <c r="F103" s="145"/>
      <c r="G103" s="145"/>
      <c r="H103" s="153"/>
      <c r="I103" s="152">
        <f aca="true" t="shared" si="4" ref="I103:I114">F103+G103</f>
        <v>0</v>
      </c>
    </row>
    <row r="104" spans="1:9" s="30" customFormat="1" ht="21" hidden="1" thickBot="1">
      <c r="A104" s="144" t="s">
        <v>88</v>
      </c>
      <c r="B104" s="144">
        <v>70802</v>
      </c>
      <c r="C104" s="144"/>
      <c r="D104" s="147" t="s">
        <v>16</v>
      </c>
      <c r="E104" s="148" t="s">
        <v>92</v>
      </c>
      <c r="F104" s="145"/>
      <c r="G104" s="145"/>
      <c r="H104" s="153"/>
      <c r="I104" s="152">
        <f t="shared" si="4"/>
        <v>0</v>
      </c>
    </row>
    <row r="105" spans="1:9" s="30" customFormat="1" ht="61.5" hidden="1" thickBot="1">
      <c r="A105" s="144" t="s">
        <v>77</v>
      </c>
      <c r="B105" s="144">
        <v>110201</v>
      </c>
      <c r="C105" s="144"/>
      <c r="D105" s="147" t="s">
        <v>9</v>
      </c>
      <c r="E105" s="191" t="s">
        <v>86</v>
      </c>
      <c r="F105" s="192"/>
      <c r="G105" s="145"/>
      <c r="H105" s="153"/>
      <c r="I105" s="152">
        <f t="shared" si="4"/>
        <v>0</v>
      </c>
    </row>
    <row r="106" spans="1:9" s="30" customFormat="1" ht="21" hidden="1" thickBot="1">
      <c r="A106" s="144"/>
      <c r="B106" s="144"/>
      <c r="C106" s="144"/>
      <c r="D106" s="147"/>
      <c r="E106" s="191" t="s">
        <v>78</v>
      </c>
      <c r="F106" s="192"/>
      <c r="G106" s="145"/>
      <c r="H106" s="153"/>
      <c r="I106" s="152">
        <f t="shared" si="4"/>
        <v>0</v>
      </c>
    </row>
    <row r="107" spans="1:9" s="30" customFormat="1" ht="41.25" hidden="1" thickBot="1">
      <c r="A107" s="144"/>
      <c r="B107" s="144">
        <v>110502</v>
      </c>
      <c r="C107" s="144"/>
      <c r="D107" s="147" t="s">
        <v>10</v>
      </c>
      <c r="E107" s="148" t="s">
        <v>79</v>
      </c>
      <c r="F107" s="150"/>
      <c r="G107" s="150"/>
      <c r="H107" s="193"/>
      <c r="I107" s="151">
        <f t="shared" si="4"/>
        <v>0</v>
      </c>
    </row>
    <row r="108" spans="1:9" s="30" customFormat="1" ht="73.5" customHeight="1" hidden="1">
      <c r="A108" s="159"/>
      <c r="B108" s="159"/>
      <c r="C108" s="159"/>
      <c r="D108" s="175" t="s">
        <v>80</v>
      </c>
      <c r="E108" s="194" t="s">
        <v>81</v>
      </c>
      <c r="F108" s="195"/>
      <c r="G108" s="195"/>
      <c r="H108" s="193"/>
      <c r="I108" s="152">
        <f t="shared" si="4"/>
        <v>0</v>
      </c>
    </row>
    <row r="109" spans="1:9" s="30" customFormat="1" ht="144" hidden="1" thickBot="1">
      <c r="A109" s="159" t="s">
        <v>6</v>
      </c>
      <c r="B109" s="159">
        <v>250344</v>
      </c>
      <c r="C109" s="207"/>
      <c r="D109" s="163" t="s">
        <v>53</v>
      </c>
      <c r="E109" s="194" t="s">
        <v>85</v>
      </c>
      <c r="F109" s="195"/>
      <c r="G109" s="195"/>
      <c r="H109" s="193"/>
      <c r="I109" s="152">
        <f t="shared" si="4"/>
        <v>0</v>
      </c>
    </row>
    <row r="110" spans="1:9" s="30" customFormat="1" ht="41.25" hidden="1" thickBot="1">
      <c r="A110" s="159"/>
      <c r="B110" s="144"/>
      <c r="C110" s="183"/>
      <c r="D110" s="163"/>
      <c r="E110" s="200" t="s">
        <v>110</v>
      </c>
      <c r="F110" s="196"/>
      <c r="G110" s="196"/>
      <c r="H110" s="201"/>
      <c r="I110" s="202">
        <f t="shared" si="4"/>
        <v>0</v>
      </c>
    </row>
    <row r="111" spans="1:9" s="30" customFormat="1" ht="61.5" hidden="1" thickBot="1">
      <c r="A111" s="159"/>
      <c r="B111" s="159"/>
      <c r="C111" s="207"/>
      <c r="D111" s="163"/>
      <c r="E111" s="200" t="s">
        <v>111</v>
      </c>
      <c r="F111" s="196"/>
      <c r="G111" s="196"/>
      <c r="H111" s="201"/>
      <c r="I111" s="202">
        <f t="shared" si="4"/>
        <v>0</v>
      </c>
    </row>
    <row r="112" spans="1:9" s="30" customFormat="1" ht="41.25" hidden="1" thickBot="1">
      <c r="A112" s="159"/>
      <c r="B112" s="159"/>
      <c r="C112" s="207"/>
      <c r="D112" s="163"/>
      <c r="E112" s="200" t="s">
        <v>112</v>
      </c>
      <c r="F112" s="196"/>
      <c r="G112" s="196"/>
      <c r="H112" s="201"/>
      <c r="I112" s="202">
        <f t="shared" si="4"/>
        <v>0</v>
      </c>
    </row>
    <row r="113" spans="1:9" s="30" customFormat="1" ht="41.25" hidden="1" thickBot="1">
      <c r="A113" s="159"/>
      <c r="B113" s="159"/>
      <c r="C113" s="207"/>
      <c r="D113" s="163"/>
      <c r="E113" s="200" t="s">
        <v>113</v>
      </c>
      <c r="F113" s="196"/>
      <c r="G113" s="196"/>
      <c r="H113" s="201"/>
      <c r="I113" s="202">
        <f t="shared" si="4"/>
        <v>0</v>
      </c>
    </row>
    <row r="114" spans="1:9" s="30" customFormat="1" ht="41.25" hidden="1" thickBot="1">
      <c r="A114" s="159"/>
      <c r="B114" s="159"/>
      <c r="C114" s="207"/>
      <c r="D114" s="163"/>
      <c r="E114" s="200" t="s">
        <v>114</v>
      </c>
      <c r="F114" s="196"/>
      <c r="G114" s="196"/>
      <c r="H114" s="201"/>
      <c r="I114" s="202">
        <f t="shared" si="4"/>
        <v>0</v>
      </c>
    </row>
    <row r="115" spans="1:9" s="30" customFormat="1" ht="81.75" hidden="1" thickBot="1">
      <c r="A115" s="159"/>
      <c r="B115" s="159"/>
      <c r="C115" s="207"/>
      <c r="D115" s="163"/>
      <c r="E115" s="200" t="s">
        <v>115</v>
      </c>
      <c r="F115" s="196"/>
      <c r="G115" s="196"/>
      <c r="H115" s="201"/>
      <c r="I115" s="202">
        <f aca="true" t="shared" si="5" ref="I115:I122">F115+G115</f>
        <v>0</v>
      </c>
    </row>
    <row r="116" spans="1:9" s="30" customFormat="1" ht="81.75" hidden="1" thickBot="1">
      <c r="A116" s="159"/>
      <c r="B116" s="159"/>
      <c r="C116" s="207"/>
      <c r="D116" s="163"/>
      <c r="E116" s="200" t="s">
        <v>116</v>
      </c>
      <c r="F116" s="196"/>
      <c r="G116" s="196"/>
      <c r="H116" s="201"/>
      <c r="I116" s="202">
        <f t="shared" si="5"/>
        <v>0</v>
      </c>
    </row>
    <row r="117" spans="1:9" s="30" customFormat="1" ht="102.75" hidden="1" thickBot="1">
      <c r="A117" s="159" t="s">
        <v>119</v>
      </c>
      <c r="B117" s="159">
        <v>170102</v>
      </c>
      <c r="C117" s="207"/>
      <c r="D117" s="163" t="s">
        <v>121</v>
      </c>
      <c r="E117" s="200" t="s">
        <v>120</v>
      </c>
      <c r="F117" s="196"/>
      <c r="G117" s="196"/>
      <c r="H117" s="201"/>
      <c r="I117" s="202">
        <f t="shared" si="5"/>
        <v>0</v>
      </c>
    </row>
    <row r="118" spans="1:9" s="30" customFormat="1" ht="21" hidden="1" thickBot="1">
      <c r="A118" s="159"/>
      <c r="B118" s="159"/>
      <c r="C118" s="207"/>
      <c r="D118" s="163"/>
      <c r="E118" s="200"/>
      <c r="F118" s="196"/>
      <c r="G118" s="196"/>
      <c r="H118" s="201"/>
      <c r="I118" s="202">
        <f t="shared" si="5"/>
        <v>0</v>
      </c>
    </row>
    <row r="119" spans="1:9" s="30" customFormat="1" ht="21" hidden="1" thickBot="1">
      <c r="A119" s="159"/>
      <c r="B119" s="159"/>
      <c r="C119" s="207"/>
      <c r="D119" s="91"/>
      <c r="E119" s="200"/>
      <c r="F119" s="196"/>
      <c r="G119" s="196"/>
      <c r="H119" s="201"/>
      <c r="I119" s="202">
        <f t="shared" si="5"/>
        <v>0</v>
      </c>
    </row>
    <row r="120" spans="1:9" s="30" customFormat="1" ht="21" hidden="1" thickBot="1">
      <c r="A120" s="90"/>
      <c r="B120" s="90"/>
      <c r="C120" s="90"/>
      <c r="D120" s="96"/>
      <c r="E120" s="98"/>
      <c r="F120" s="196"/>
      <c r="G120" s="196"/>
      <c r="H120" s="201"/>
      <c r="I120" s="202">
        <f t="shared" si="5"/>
        <v>0</v>
      </c>
    </row>
    <row r="121" spans="1:9" s="30" customFormat="1" ht="21" hidden="1" thickBot="1">
      <c r="A121" s="86"/>
      <c r="B121" s="86"/>
      <c r="C121" s="86"/>
      <c r="D121" s="84"/>
      <c r="E121" s="84"/>
      <c r="F121" s="196"/>
      <c r="G121" s="196"/>
      <c r="H121" s="201"/>
      <c r="I121" s="202">
        <f t="shared" si="5"/>
        <v>0</v>
      </c>
    </row>
    <row r="122" spans="1:9" s="30" customFormat="1" ht="81.75" hidden="1" thickBot="1">
      <c r="A122" s="159" t="s">
        <v>22</v>
      </c>
      <c r="B122" s="159">
        <v>70201</v>
      </c>
      <c r="C122" s="159"/>
      <c r="D122" s="212" t="s">
        <v>8</v>
      </c>
      <c r="E122" s="84" t="s">
        <v>117</v>
      </c>
      <c r="F122" s="211"/>
      <c r="G122" s="196"/>
      <c r="H122" s="195"/>
      <c r="I122" s="202">
        <f t="shared" si="5"/>
        <v>0</v>
      </c>
    </row>
    <row r="123" spans="1:9" s="30" customFormat="1" ht="81.75" hidden="1" thickBot="1">
      <c r="A123" s="144"/>
      <c r="B123" s="144">
        <v>70201</v>
      </c>
      <c r="C123" s="144"/>
      <c r="D123" s="212" t="s">
        <v>8</v>
      </c>
      <c r="E123" s="84" t="s">
        <v>118</v>
      </c>
      <c r="F123" s="211"/>
      <c r="G123" s="196"/>
      <c r="H123" s="188"/>
      <c r="I123" s="202">
        <f aca="true" t="shared" si="6" ref="I123:I131">F123+G123</f>
        <v>0</v>
      </c>
    </row>
    <row r="124" spans="1:9" s="30" customFormat="1" ht="61.5" hidden="1" thickBot="1">
      <c r="A124" s="144"/>
      <c r="B124" s="144">
        <v>70201</v>
      </c>
      <c r="C124" s="144"/>
      <c r="D124" s="212" t="s">
        <v>8</v>
      </c>
      <c r="E124" s="84" t="s">
        <v>122</v>
      </c>
      <c r="F124" s="211"/>
      <c r="G124" s="196"/>
      <c r="H124" s="188"/>
      <c r="I124" s="202">
        <f t="shared" si="6"/>
        <v>0</v>
      </c>
    </row>
    <row r="125" spans="1:9" s="30" customFormat="1" ht="41.25" hidden="1" thickBot="1">
      <c r="A125" s="144"/>
      <c r="B125" s="144">
        <v>150101</v>
      </c>
      <c r="C125" s="144"/>
      <c r="D125" s="212" t="s">
        <v>104</v>
      </c>
      <c r="E125" s="84" t="s">
        <v>123</v>
      </c>
      <c r="F125" s="211"/>
      <c r="G125" s="196"/>
      <c r="H125" s="188"/>
      <c r="I125" s="202">
        <f t="shared" si="6"/>
        <v>0</v>
      </c>
    </row>
    <row r="126" spans="1:9" s="30" customFormat="1" ht="21" hidden="1" thickBot="1">
      <c r="A126" s="144"/>
      <c r="B126" s="144"/>
      <c r="C126" s="144"/>
      <c r="D126" s="212"/>
      <c r="E126" s="84"/>
      <c r="F126" s="211"/>
      <c r="G126" s="196"/>
      <c r="H126" s="188"/>
      <c r="I126" s="202">
        <f t="shared" si="6"/>
        <v>0</v>
      </c>
    </row>
    <row r="127" spans="1:9" s="30" customFormat="1" ht="102" hidden="1" thickBot="1">
      <c r="A127" s="144" t="s">
        <v>68</v>
      </c>
      <c r="B127" s="144">
        <v>80600</v>
      </c>
      <c r="C127" s="144"/>
      <c r="D127" s="147" t="s">
        <v>103</v>
      </c>
      <c r="E127" s="84" t="s">
        <v>124</v>
      </c>
      <c r="F127" s="211"/>
      <c r="G127" s="196"/>
      <c r="H127" s="188"/>
      <c r="I127" s="202">
        <f t="shared" si="6"/>
        <v>0</v>
      </c>
    </row>
    <row r="128" spans="1:9" s="30" customFormat="1" ht="102" hidden="1" thickBot="1">
      <c r="A128" s="143"/>
      <c r="B128" s="144">
        <v>80300</v>
      </c>
      <c r="C128" s="144"/>
      <c r="D128" s="147" t="s">
        <v>95</v>
      </c>
      <c r="E128" s="147" t="s">
        <v>125</v>
      </c>
      <c r="F128" s="211"/>
      <c r="G128" s="196"/>
      <c r="H128" s="153"/>
      <c r="I128" s="202">
        <f t="shared" si="6"/>
        <v>0</v>
      </c>
    </row>
    <row r="129" spans="1:9" s="30" customFormat="1" ht="21" hidden="1" thickBot="1">
      <c r="A129" s="213"/>
      <c r="B129" s="144"/>
      <c r="C129" s="144"/>
      <c r="D129" s="147"/>
      <c r="E129" s="147"/>
      <c r="F129" s="211"/>
      <c r="G129" s="196"/>
      <c r="H129" s="153"/>
      <c r="I129" s="202">
        <f t="shared" si="6"/>
        <v>0</v>
      </c>
    </row>
    <row r="130" spans="1:9" s="30" customFormat="1" ht="81.75" hidden="1" thickBot="1">
      <c r="A130" s="213" t="s">
        <v>77</v>
      </c>
      <c r="B130" s="144">
        <v>110204</v>
      </c>
      <c r="C130" s="144"/>
      <c r="D130" s="147" t="s">
        <v>94</v>
      </c>
      <c r="E130" s="147" t="s">
        <v>126</v>
      </c>
      <c r="F130" s="211"/>
      <c r="G130" s="196"/>
      <c r="H130" s="154"/>
      <c r="I130" s="202">
        <f t="shared" si="6"/>
        <v>0</v>
      </c>
    </row>
    <row r="131" spans="1:9" s="30" customFormat="1" ht="78" customHeight="1" hidden="1" thickBot="1">
      <c r="A131" s="209"/>
      <c r="B131" s="207"/>
      <c r="C131" s="207"/>
      <c r="D131" s="175"/>
      <c r="E131" s="194" t="s">
        <v>127</v>
      </c>
      <c r="F131" s="196"/>
      <c r="G131" s="196"/>
      <c r="H131" s="154"/>
      <c r="I131" s="202">
        <f t="shared" si="6"/>
        <v>0</v>
      </c>
    </row>
    <row r="132" spans="1:9" s="30" customFormat="1" ht="78" customHeight="1" hidden="1" thickBot="1">
      <c r="A132" s="143" t="s">
        <v>87</v>
      </c>
      <c r="B132" s="207">
        <v>1513035</v>
      </c>
      <c r="C132" s="207">
        <v>170102</v>
      </c>
      <c r="D132" s="175" t="s">
        <v>121</v>
      </c>
      <c r="E132" s="273"/>
      <c r="F132" s="147"/>
      <c r="G132" s="147"/>
      <c r="H132" s="154"/>
      <c r="I132" s="142">
        <f>SUM(F132+G132)</f>
        <v>0</v>
      </c>
    </row>
    <row r="133" spans="1:9" s="30" customFormat="1" ht="21" hidden="1">
      <c r="A133" s="86"/>
      <c r="B133" s="547" t="s">
        <v>129</v>
      </c>
      <c r="C133" s="547"/>
      <c r="D133" s="548"/>
      <c r="E133" s="548"/>
      <c r="F133" s="84">
        <f>F134+F135+F136+F137</f>
        <v>0</v>
      </c>
      <c r="G133" s="84">
        <f>G134+G135+G136+G137</f>
        <v>0</v>
      </c>
      <c r="H133" s="84">
        <f>H134+H139+H135</f>
        <v>0</v>
      </c>
      <c r="I133" s="84">
        <f>SUM(F133+G133)</f>
        <v>0</v>
      </c>
    </row>
    <row r="134" spans="1:9" s="30" customFormat="1" ht="21" hidden="1">
      <c r="A134" s="213" t="s">
        <v>77</v>
      </c>
      <c r="B134" s="64"/>
      <c r="C134" s="64"/>
      <c r="D134" s="256"/>
      <c r="E134" s="223"/>
      <c r="F134" s="84"/>
      <c r="G134" s="84"/>
      <c r="H134" s="55"/>
      <c r="I134" s="55">
        <f aca="true" t="shared" si="7" ref="I134:I144">F134+G134</f>
        <v>0</v>
      </c>
    </row>
    <row r="135" spans="1:9" s="30" customFormat="1" ht="42" hidden="1">
      <c r="A135" s="213" t="s">
        <v>133</v>
      </c>
      <c r="B135" s="144"/>
      <c r="C135" s="144"/>
      <c r="D135" s="273"/>
      <c r="E135" s="273"/>
      <c r="F135" s="84"/>
      <c r="G135" s="84"/>
      <c r="H135" s="55"/>
      <c r="I135" s="55">
        <f t="shared" si="7"/>
        <v>0</v>
      </c>
    </row>
    <row r="136" spans="1:9" s="30" customFormat="1" ht="21" hidden="1">
      <c r="A136" s="269" t="s">
        <v>6</v>
      </c>
      <c r="B136" s="144"/>
      <c r="C136" s="144"/>
      <c r="D136" s="219"/>
      <c r="E136" s="232"/>
      <c r="F136" s="84"/>
      <c r="G136" s="84"/>
      <c r="H136" s="55"/>
      <c r="I136" s="55">
        <f t="shared" si="7"/>
        <v>0</v>
      </c>
    </row>
    <row r="137" spans="1:9" s="30" customFormat="1" ht="21" hidden="1" thickBot="1">
      <c r="A137" s="218" t="s">
        <v>66</v>
      </c>
      <c r="B137" s="218"/>
      <c r="C137" s="218"/>
      <c r="D137" s="223"/>
      <c r="E137" s="224"/>
      <c r="F137" s="220"/>
      <c r="G137" s="220"/>
      <c r="H137" s="55"/>
      <c r="I137" s="55">
        <f t="shared" si="7"/>
        <v>0</v>
      </c>
    </row>
    <row r="138" spans="1:9" s="30" customFormat="1" ht="21" hidden="1" thickBot="1">
      <c r="A138" s="213"/>
      <c r="B138" s="144"/>
      <c r="C138" s="144"/>
      <c r="D138" s="147"/>
      <c r="E138" s="147"/>
      <c r="F138" s="84"/>
      <c r="G138" s="84"/>
      <c r="H138" s="55"/>
      <c r="I138" s="55"/>
    </row>
    <row r="139" spans="1:9" s="30" customFormat="1" ht="21" hidden="1" thickBot="1">
      <c r="A139" s="268"/>
      <c r="B139" s="144"/>
      <c r="C139" s="144"/>
      <c r="D139" s="147"/>
      <c r="E139" s="147"/>
      <c r="F139" s="147"/>
      <c r="G139" s="147"/>
      <c r="H139" s="55"/>
      <c r="I139" s="55">
        <f t="shared" si="7"/>
        <v>0</v>
      </c>
    </row>
    <row r="140" spans="1:9" s="30" customFormat="1" ht="21" hidden="1" thickBot="1">
      <c r="A140" s="265"/>
      <c r="B140" s="560" t="s">
        <v>96</v>
      </c>
      <c r="C140" s="561"/>
      <c r="D140" s="562"/>
      <c r="E140" s="563"/>
      <c r="F140" s="266">
        <f>F141</f>
        <v>0</v>
      </c>
      <c r="G140" s="266">
        <f>G141</f>
        <v>0</v>
      </c>
      <c r="H140" s="267"/>
      <c r="I140" s="47">
        <f t="shared" si="7"/>
        <v>0</v>
      </c>
    </row>
    <row r="141" spans="1:9" s="30" customFormat="1" ht="21" hidden="1" thickBot="1">
      <c r="A141" s="99" t="s">
        <v>97</v>
      </c>
      <c r="B141" s="99">
        <v>70201</v>
      </c>
      <c r="C141" s="99"/>
      <c r="D141" s="6" t="s">
        <v>8</v>
      </c>
      <c r="E141" s="102" t="s">
        <v>105</v>
      </c>
      <c r="F141" s="27"/>
      <c r="G141" s="27"/>
      <c r="H141" s="21"/>
      <c r="I141" s="14">
        <f t="shared" si="7"/>
        <v>0</v>
      </c>
    </row>
    <row r="142" spans="1:9" s="30" customFormat="1" ht="21" hidden="1" thickBot="1">
      <c r="A142" s="86"/>
      <c r="B142" s="86"/>
      <c r="C142" s="86"/>
      <c r="D142" s="8"/>
      <c r="E142" s="84"/>
      <c r="F142" s="84"/>
      <c r="G142" s="84"/>
      <c r="H142" s="55"/>
      <c r="I142" s="17">
        <f t="shared" si="7"/>
        <v>0</v>
      </c>
    </row>
    <row r="143" spans="1:9" s="30" customFormat="1" ht="21" hidden="1" thickBot="1">
      <c r="A143" s="99"/>
      <c r="B143" s="99"/>
      <c r="C143" s="99"/>
      <c r="D143" s="6"/>
      <c r="E143" s="7"/>
      <c r="F143" s="27"/>
      <c r="G143" s="27"/>
      <c r="H143" s="16"/>
      <c r="I143" s="17">
        <f t="shared" si="7"/>
        <v>0</v>
      </c>
    </row>
    <row r="144" spans="1:9" s="30" customFormat="1" ht="21" hidden="1" thickBot="1">
      <c r="A144" s="544"/>
      <c r="B144" s="545"/>
      <c r="C144" s="545"/>
      <c r="D144" s="545"/>
      <c r="E144" s="546"/>
      <c r="F144" s="203"/>
      <c r="G144" s="203"/>
      <c r="H144" s="21"/>
      <c r="I144" s="23">
        <f t="shared" si="7"/>
        <v>0</v>
      </c>
    </row>
    <row r="145" spans="1:9" s="30" customFormat="1" ht="21" hidden="1" thickBot="1">
      <c r="A145" s="72"/>
      <c r="B145" s="566" t="s">
        <v>98</v>
      </c>
      <c r="C145" s="567"/>
      <c r="D145" s="568"/>
      <c r="E145" s="569"/>
      <c r="F145" s="73">
        <f>F146+F147</f>
        <v>0</v>
      </c>
      <c r="G145" s="73">
        <f>G146+G147</f>
        <v>0</v>
      </c>
      <c r="H145" s="73">
        <f>H146+H147</f>
        <v>0</v>
      </c>
      <c r="I145" s="204">
        <f>I146+I147</f>
        <v>0</v>
      </c>
    </row>
    <row r="146" spans="1:9" s="30" customFormat="1" ht="41.25" hidden="1" thickBot="1">
      <c r="A146" s="97" t="s">
        <v>99</v>
      </c>
      <c r="B146" s="91">
        <v>80101</v>
      </c>
      <c r="C146" s="91"/>
      <c r="D146" s="91" t="s">
        <v>13</v>
      </c>
      <c r="E146" s="91" t="s">
        <v>100</v>
      </c>
      <c r="F146" s="92"/>
      <c r="G146" s="97"/>
      <c r="H146" s="16"/>
      <c r="I146" s="14">
        <f>F146+G146</f>
        <v>0</v>
      </c>
    </row>
    <row r="147" spans="1:9" s="30" customFormat="1" ht="21" hidden="1" thickBot="1">
      <c r="A147" s="90"/>
      <c r="B147" s="104"/>
      <c r="C147" s="104"/>
      <c r="D147" s="104"/>
      <c r="E147" s="104" t="s">
        <v>101</v>
      </c>
      <c r="F147" s="96"/>
      <c r="G147" s="90"/>
      <c r="H147" s="21"/>
      <c r="I147" s="23">
        <f>F147+G147</f>
        <v>0</v>
      </c>
    </row>
    <row r="148" spans="1:9" s="30" customFormat="1" ht="21" thickBot="1">
      <c r="A148" s="72"/>
      <c r="B148" s="553" t="s">
        <v>58</v>
      </c>
      <c r="C148" s="554"/>
      <c r="D148" s="555"/>
      <c r="E148" s="556"/>
      <c r="F148" s="205">
        <f>F149+F150+F151+F152+F153+F154+F155+F156+F157+F158+F162+F163+F164+F165+F166+F167+F168+F172+F180+F161+F181+F182</f>
        <v>-1600100</v>
      </c>
      <c r="G148" s="205">
        <f>G149+G150+G151+G152+G153+G154+G155+G156+G157+G158+G162+G163+G164+G165+G166+G167+G168+G172+G180+G161+G181+G182+G159</f>
        <v>1600100</v>
      </c>
      <c r="H148" s="205">
        <f>H149+H150</f>
        <v>257000</v>
      </c>
      <c r="I148" s="205">
        <f>SUM(F148+G148)</f>
        <v>0</v>
      </c>
    </row>
    <row r="149" spans="1:9" s="30" customFormat="1" ht="42">
      <c r="A149" s="214" t="s">
        <v>22</v>
      </c>
      <c r="B149" s="97">
        <v>1011010</v>
      </c>
      <c r="C149" s="97">
        <v>70101</v>
      </c>
      <c r="D149" s="312" t="s">
        <v>217</v>
      </c>
      <c r="E149" s="313" t="s">
        <v>92</v>
      </c>
      <c r="F149" s="15">
        <v>325800</v>
      </c>
      <c r="G149" s="15"/>
      <c r="H149" s="16"/>
      <c r="I149" s="14">
        <f>F149+G149</f>
        <v>325800</v>
      </c>
    </row>
    <row r="150" spans="1:9" s="30" customFormat="1" ht="42" thickBot="1">
      <c r="A150" s="217"/>
      <c r="B150" s="86">
        <v>1011190</v>
      </c>
      <c r="C150" s="86">
        <v>70804</v>
      </c>
      <c r="D150" s="146" t="s">
        <v>10</v>
      </c>
      <c r="E150" s="313" t="s">
        <v>92</v>
      </c>
      <c r="F150" s="18">
        <v>257000</v>
      </c>
      <c r="G150" s="18"/>
      <c r="H150" s="19">
        <f>SUM(F150-G150)</f>
        <v>257000</v>
      </c>
      <c r="I150" s="47">
        <f aca="true" t="shared" si="8" ref="I150:I207">F150+G150</f>
        <v>257000</v>
      </c>
    </row>
    <row r="151" spans="1:9" s="30" customFormat="1" ht="21" thickBot="1">
      <c r="A151" s="217"/>
      <c r="B151" s="86">
        <v>1015031</v>
      </c>
      <c r="C151" s="86">
        <v>130107</v>
      </c>
      <c r="D151" s="146" t="s">
        <v>18</v>
      </c>
      <c r="E151" s="313" t="s">
        <v>92</v>
      </c>
      <c r="F151" s="18">
        <v>96700</v>
      </c>
      <c r="G151" s="18"/>
      <c r="H151" s="19"/>
      <c r="I151" s="47">
        <f t="shared" si="8"/>
        <v>96700</v>
      </c>
    </row>
    <row r="152" spans="1:9" s="30" customFormat="1" ht="21" thickBot="1">
      <c r="A152" s="217"/>
      <c r="B152" s="86">
        <v>1011020</v>
      </c>
      <c r="C152" s="86">
        <v>70201</v>
      </c>
      <c r="D152" s="146" t="s">
        <v>8</v>
      </c>
      <c r="E152" s="313" t="s">
        <v>92</v>
      </c>
      <c r="F152" s="18">
        <v>-397000</v>
      </c>
      <c r="G152" s="18"/>
      <c r="H152" s="19"/>
      <c r="I152" s="47">
        <f t="shared" si="8"/>
        <v>-397000</v>
      </c>
    </row>
    <row r="153" spans="1:9" s="30" customFormat="1" ht="21" thickBot="1">
      <c r="A153" s="218"/>
      <c r="B153" s="86">
        <v>1011090</v>
      </c>
      <c r="C153" s="86">
        <v>70401</v>
      </c>
      <c r="D153" s="84" t="s">
        <v>15</v>
      </c>
      <c r="E153" s="313" t="s">
        <v>92</v>
      </c>
      <c r="F153" s="18">
        <v>-479500</v>
      </c>
      <c r="G153" s="17"/>
      <c r="H153" s="19"/>
      <c r="I153" s="47">
        <f t="shared" si="8"/>
        <v>-479500</v>
      </c>
    </row>
    <row r="154" spans="1:9" s="30" customFormat="1" ht="21" thickBot="1">
      <c r="A154" s="226"/>
      <c r="B154" s="90">
        <v>1011020</v>
      </c>
      <c r="C154" s="90">
        <v>70201</v>
      </c>
      <c r="D154" s="96" t="s">
        <v>8</v>
      </c>
      <c r="E154" s="98" t="s">
        <v>199</v>
      </c>
      <c r="F154" s="26">
        <v>-128100</v>
      </c>
      <c r="G154" s="23"/>
      <c r="H154" s="314"/>
      <c r="I154" s="47">
        <f t="shared" si="8"/>
        <v>-128100</v>
      </c>
    </row>
    <row r="155" spans="1:9" s="30" customFormat="1" ht="21" thickBot="1">
      <c r="A155" s="226"/>
      <c r="B155" s="90">
        <v>1011020</v>
      </c>
      <c r="C155" s="90">
        <v>70201</v>
      </c>
      <c r="D155" s="96" t="s">
        <v>8</v>
      </c>
      <c r="E155" s="98" t="s">
        <v>200</v>
      </c>
      <c r="F155" s="20"/>
      <c r="G155" s="26">
        <v>110300</v>
      </c>
      <c r="H155" s="314"/>
      <c r="I155" s="47">
        <f t="shared" si="8"/>
        <v>110300</v>
      </c>
    </row>
    <row r="156" spans="1:9" s="30" customFormat="1" ht="41.25" thickBot="1">
      <c r="A156" s="226"/>
      <c r="B156" s="90">
        <v>1011020</v>
      </c>
      <c r="C156" s="90">
        <v>70201</v>
      </c>
      <c r="D156" s="96" t="s">
        <v>8</v>
      </c>
      <c r="E156" s="84" t="s">
        <v>201</v>
      </c>
      <c r="F156" s="95"/>
      <c r="G156" s="84">
        <v>15000</v>
      </c>
      <c r="H156" s="314"/>
      <c r="I156" s="47">
        <f t="shared" si="8"/>
        <v>15000</v>
      </c>
    </row>
    <row r="157" spans="1:9" s="30" customFormat="1" ht="48.75" customHeight="1" hidden="1" thickBot="1">
      <c r="A157" s="226"/>
      <c r="B157" s="315"/>
      <c r="C157" s="315"/>
      <c r="D157" s="96"/>
      <c r="E157" s="84"/>
      <c r="F157" s="95"/>
      <c r="G157" s="84"/>
      <c r="H157" s="314"/>
      <c r="I157" s="47">
        <f t="shared" si="8"/>
        <v>0</v>
      </c>
    </row>
    <row r="158" spans="1:9" s="30" customFormat="1" ht="21" thickBot="1">
      <c r="A158" s="226"/>
      <c r="B158" s="86">
        <v>1011090</v>
      </c>
      <c r="C158" s="315">
        <v>70401</v>
      </c>
      <c r="D158" s="84" t="s">
        <v>15</v>
      </c>
      <c r="E158" s="84" t="s">
        <v>200</v>
      </c>
      <c r="F158" s="95"/>
      <c r="G158" s="84">
        <v>2800</v>
      </c>
      <c r="H158" s="314"/>
      <c r="I158" s="47">
        <f t="shared" si="8"/>
        <v>2800</v>
      </c>
    </row>
    <row r="159" spans="1:9" s="30" customFormat="1" ht="81.75" thickBot="1">
      <c r="A159" s="226" t="s">
        <v>6</v>
      </c>
      <c r="B159" s="315">
        <v>115062</v>
      </c>
      <c r="C159" s="315">
        <v>150201</v>
      </c>
      <c r="D159" s="96" t="s">
        <v>212</v>
      </c>
      <c r="E159" s="84" t="s">
        <v>213</v>
      </c>
      <c r="F159" s="95"/>
      <c r="G159" s="84">
        <v>197000</v>
      </c>
      <c r="H159" s="314"/>
      <c r="I159" s="47">
        <f t="shared" si="8"/>
        <v>197000</v>
      </c>
    </row>
    <row r="160" spans="1:9" s="30" customFormat="1" ht="21" hidden="1" thickBot="1">
      <c r="A160" s="226"/>
      <c r="B160" s="315"/>
      <c r="C160" s="315"/>
      <c r="D160" s="96"/>
      <c r="E160" s="84"/>
      <c r="F160" s="95"/>
      <c r="G160" s="84"/>
      <c r="H160" s="314"/>
      <c r="I160" s="47">
        <f t="shared" si="8"/>
        <v>0</v>
      </c>
    </row>
    <row r="161" spans="1:9" s="30" customFormat="1" ht="21" hidden="1" thickBot="1">
      <c r="A161" s="226"/>
      <c r="B161" s="315"/>
      <c r="C161" s="315"/>
      <c r="D161" s="96"/>
      <c r="E161" s="84"/>
      <c r="F161" s="95"/>
      <c r="G161" s="84"/>
      <c r="H161" s="314"/>
      <c r="I161" s="47"/>
    </row>
    <row r="162" spans="1:9" s="30" customFormat="1" ht="21" thickBot="1">
      <c r="A162" s="226" t="s">
        <v>68</v>
      </c>
      <c r="B162" s="315">
        <v>312010</v>
      </c>
      <c r="C162" s="315">
        <v>80101</v>
      </c>
      <c r="D162" s="84" t="s">
        <v>13</v>
      </c>
      <c r="E162" s="84" t="s">
        <v>199</v>
      </c>
      <c r="F162" s="95">
        <v>-1305000</v>
      </c>
      <c r="G162" s="84"/>
      <c r="H162" s="314"/>
      <c r="I162" s="47">
        <f t="shared" si="8"/>
        <v>-1305000</v>
      </c>
    </row>
    <row r="163" spans="1:9" s="30" customFormat="1" ht="61.5" thickBot="1">
      <c r="A163" s="226"/>
      <c r="B163" s="315">
        <v>312010</v>
      </c>
      <c r="C163" s="315">
        <v>80101</v>
      </c>
      <c r="D163" s="84" t="s">
        <v>13</v>
      </c>
      <c r="E163" s="84" t="s">
        <v>204</v>
      </c>
      <c r="F163" s="95"/>
      <c r="G163" s="84">
        <v>540000</v>
      </c>
      <c r="H163" s="314"/>
      <c r="I163" s="47">
        <f t="shared" si="8"/>
        <v>540000</v>
      </c>
    </row>
    <row r="164" spans="1:9" s="30" customFormat="1" ht="21" thickBot="1">
      <c r="A164" s="218"/>
      <c r="B164" s="315">
        <v>312010</v>
      </c>
      <c r="C164" s="315">
        <v>80101</v>
      </c>
      <c r="D164" s="84" t="s">
        <v>13</v>
      </c>
      <c r="E164" s="84" t="s">
        <v>205</v>
      </c>
      <c r="F164" s="95"/>
      <c r="G164" s="84">
        <v>765000</v>
      </c>
      <c r="H164" s="314"/>
      <c r="I164" s="47">
        <f t="shared" si="8"/>
        <v>765000</v>
      </c>
    </row>
    <row r="165" spans="1:9" s="30" customFormat="1" ht="35.25" thickBot="1">
      <c r="A165" s="218" t="s">
        <v>132</v>
      </c>
      <c r="B165" s="87">
        <v>2414090</v>
      </c>
      <c r="C165" s="87">
        <v>110204</v>
      </c>
      <c r="D165" s="84" t="s">
        <v>94</v>
      </c>
      <c r="E165" s="84" t="s">
        <v>92</v>
      </c>
      <c r="F165" s="95">
        <v>400000</v>
      </c>
      <c r="G165" s="84"/>
      <c r="H165" s="314"/>
      <c r="I165" s="47">
        <f t="shared" si="8"/>
        <v>400000</v>
      </c>
    </row>
    <row r="166" spans="1:9" s="30" customFormat="1" ht="41.25" thickBot="1">
      <c r="A166" s="218"/>
      <c r="B166" s="87">
        <v>2414100</v>
      </c>
      <c r="C166" s="87">
        <v>110205</v>
      </c>
      <c r="D166" s="84" t="s">
        <v>218</v>
      </c>
      <c r="E166" s="84" t="s">
        <v>206</v>
      </c>
      <c r="F166" s="95">
        <v>-110000</v>
      </c>
      <c r="G166" s="84"/>
      <c r="H166" s="314"/>
      <c r="I166" s="47">
        <f t="shared" si="8"/>
        <v>-110000</v>
      </c>
    </row>
    <row r="167" spans="1:9" s="30" customFormat="1" ht="41.25" thickBot="1">
      <c r="A167" s="218"/>
      <c r="B167" s="87">
        <v>2414100</v>
      </c>
      <c r="C167" s="87">
        <v>110205</v>
      </c>
      <c r="D167" s="84" t="s">
        <v>218</v>
      </c>
      <c r="E167" s="84" t="s">
        <v>207</v>
      </c>
      <c r="F167" s="95">
        <v>-310000</v>
      </c>
      <c r="G167" s="84"/>
      <c r="H167" s="314"/>
      <c r="I167" s="47">
        <f t="shared" si="8"/>
        <v>-310000</v>
      </c>
    </row>
    <row r="168" spans="1:9" s="30" customFormat="1" ht="41.25" thickBot="1">
      <c r="A168" s="218"/>
      <c r="B168" s="87">
        <v>2414200</v>
      </c>
      <c r="C168" s="87">
        <v>110502</v>
      </c>
      <c r="D168" s="84" t="s">
        <v>10</v>
      </c>
      <c r="E168" s="84" t="s">
        <v>208</v>
      </c>
      <c r="F168" s="95">
        <v>20000</v>
      </c>
      <c r="G168" s="84"/>
      <c r="H168" s="314"/>
      <c r="I168" s="47">
        <f t="shared" si="8"/>
        <v>20000</v>
      </c>
    </row>
    <row r="169" spans="1:9" s="30" customFormat="1" ht="21" hidden="1" thickBot="1">
      <c r="A169" s="218"/>
      <c r="B169" s="87"/>
      <c r="C169" s="87"/>
      <c r="D169" s="84"/>
      <c r="E169" s="84"/>
      <c r="F169" s="95"/>
      <c r="G169" s="84"/>
      <c r="H169" s="314"/>
      <c r="I169" s="47">
        <f t="shared" si="8"/>
        <v>0</v>
      </c>
    </row>
    <row r="170" spans="1:9" s="30" customFormat="1" ht="21" hidden="1" thickBot="1">
      <c r="A170" s="218"/>
      <c r="B170" s="87"/>
      <c r="C170" s="87"/>
      <c r="D170" s="84"/>
      <c r="E170" s="84"/>
      <c r="F170" s="95"/>
      <c r="G170" s="84"/>
      <c r="H170" s="314"/>
      <c r="I170" s="47">
        <f t="shared" si="8"/>
        <v>0</v>
      </c>
    </row>
    <row r="171" spans="1:9" s="30" customFormat="1" ht="21" hidden="1" thickBot="1">
      <c r="A171" s="218"/>
      <c r="B171" s="87"/>
      <c r="C171" s="87"/>
      <c r="D171" s="84"/>
      <c r="E171" s="84"/>
      <c r="F171" s="95"/>
      <c r="G171" s="84"/>
      <c r="H171" s="314"/>
      <c r="I171" s="47">
        <f t="shared" si="8"/>
        <v>0</v>
      </c>
    </row>
    <row r="172" spans="1:9" s="30" customFormat="1" ht="21" thickBot="1">
      <c r="A172" s="218" t="s">
        <v>68</v>
      </c>
      <c r="B172" s="87">
        <v>318600</v>
      </c>
      <c r="C172" s="87">
        <v>250404</v>
      </c>
      <c r="D172" s="84" t="s">
        <v>134</v>
      </c>
      <c r="E172" s="84" t="s">
        <v>202</v>
      </c>
      <c r="F172" s="316">
        <v>-20000</v>
      </c>
      <c r="G172" s="84"/>
      <c r="H172" s="314"/>
      <c r="I172" s="47">
        <f t="shared" si="8"/>
        <v>-20000</v>
      </c>
    </row>
    <row r="173" spans="1:9" s="30" customFormat="1" ht="24.75" customHeight="1" hidden="1">
      <c r="A173" s="231"/>
      <c r="B173" s="557" t="s">
        <v>131</v>
      </c>
      <c r="C173" s="557"/>
      <c r="D173" s="557"/>
      <c r="E173" s="557"/>
      <c r="F173" s="317">
        <f>SUM(F174+F175+F176)</f>
        <v>0</v>
      </c>
      <c r="G173" s="86">
        <f>SUM(G177:G179)</f>
        <v>0</v>
      </c>
      <c r="H173" s="55"/>
      <c r="I173" s="47">
        <f t="shared" si="8"/>
        <v>0</v>
      </c>
    </row>
    <row r="174" spans="1:9" s="30" customFormat="1" ht="24.75" customHeight="1" hidden="1">
      <c r="A174" s="231"/>
      <c r="B174" s="87">
        <v>761</v>
      </c>
      <c r="C174" s="87">
        <v>250102</v>
      </c>
      <c r="D174" s="95"/>
      <c r="E174" s="87"/>
      <c r="F174" s="318"/>
      <c r="G174" s="318"/>
      <c r="H174" s="16"/>
      <c r="I174" s="47">
        <f t="shared" si="8"/>
        <v>0</v>
      </c>
    </row>
    <row r="175" spans="1:9" s="30" customFormat="1" ht="36" customHeight="1" hidden="1" thickBot="1">
      <c r="A175" s="218" t="s">
        <v>6</v>
      </c>
      <c r="B175" s="86">
        <v>110170</v>
      </c>
      <c r="C175" s="86">
        <v>10116</v>
      </c>
      <c r="D175" s="84"/>
      <c r="E175" s="84"/>
      <c r="F175" s="319"/>
      <c r="G175" s="15"/>
      <c r="H175" s="16"/>
      <c r="I175" s="47">
        <f t="shared" si="8"/>
        <v>0</v>
      </c>
    </row>
    <row r="176" spans="1:9" s="30" customFormat="1" ht="21" hidden="1" thickBot="1">
      <c r="A176" s="218"/>
      <c r="B176" s="86"/>
      <c r="C176" s="86">
        <v>10116</v>
      </c>
      <c r="D176" s="86"/>
      <c r="E176" s="84"/>
      <c r="F176" s="320"/>
      <c r="G176" s="18"/>
      <c r="H176" s="19"/>
      <c r="I176" s="47">
        <f t="shared" si="8"/>
        <v>0</v>
      </c>
    </row>
    <row r="177" spans="1:9" s="30" customFormat="1" ht="21" hidden="1" thickBot="1">
      <c r="A177" s="218" t="s">
        <v>66</v>
      </c>
      <c r="B177" s="86">
        <v>7618800</v>
      </c>
      <c r="C177" s="86">
        <v>250380</v>
      </c>
      <c r="D177" s="84"/>
      <c r="E177" s="84"/>
      <c r="F177" s="320"/>
      <c r="G177" s="18"/>
      <c r="H177" s="19"/>
      <c r="I177" s="47">
        <f t="shared" si="8"/>
        <v>0</v>
      </c>
    </row>
    <row r="178" spans="1:9" s="30" customFormat="1" ht="21" hidden="1" thickBot="1">
      <c r="A178" s="218"/>
      <c r="B178" s="86"/>
      <c r="C178" s="86">
        <v>250380</v>
      </c>
      <c r="D178" s="84"/>
      <c r="E178" s="84"/>
      <c r="F178" s="320"/>
      <c r="G178" s="18"/>
      <c r="H178" s="19"/>
      <c r="I178" s="47">
        <f t="shared" si="8"/>
        <v>0</v>
      </c>
    </row>
    <row r="179" spans="1:9" s="30" customFormat="1" ht="35.25" hidden="1" thickBot="1">
      <c r="A179" s="218" t="s">
        <v>132</v>
      </c>
      <c r="B179" s="86">
        <v>2414090</v>
      </c>
      <c r="C179" s="86">
        <v>110204</v>
      </c>
      <c r="D179" s="64"/>
      <c r="E179" s="84"/>
      <c r="F179" s="320"/>
      <c r="G179" s="18"/>
      <c r="H179" s="19"/>
      <c r="I179" s="47">
        <f t="shared" si="8"/>
        <v>0</v>
      </c>
    </row>
    <row r="180" spans="1:9" s="30" customFormat="1" ht="21" thickBot="1">
      <c r="A180" s="218"/>
      <c r="B180" s="86">
        <v>318600</v>
      </c>
      <c r="C180" s="86">
        <v>250404</v>
      </c>
      <c r="D180" s="64"/>
      <c r="E180" s="84" t="s">
        <v>203</v>
      </c>
      <c r="F180" s="321"/>
      <c r="G180" s="96">
        <v>20000</v>
      </c>
      <c r="H180" s="314"/>
      <c r="I180" s="47">
        <f t="shared" si="8"/>
        <v>20000</v>
      </c>
    </row>
    <row r="181" spans="1:9" s="30" customFormat="1" ht="81.75" thickBot="1">
      <c r="A181" s="218" t="s">
        <v>6</v>
      </c>
      <c r="B181" s="86">
        <v>115062</v>
      </c>
      <c r="C181" s="87">
        <v>150201</v>
      </c>
      <c r="D181" s="96" t="s">
        <v>212</v>
      </c>
      <c r="E181" s="84" t="s">
        <v>214</v>
      </c>
      <c r="F181" s="316"/>
      <c r="G181" s="84">
        <v>-50000</v>
      </c>
      <c r="H181" s="21"/>
      <c r="I181" s="47">
        <f t="shared" si="8"/>
        <v>-50000</v>
      </c>
    </row>
    <row r="182" spans="1:9" s="30" customFormat="1" ht="42" thickBot="1">
      <c r="A182" s="311"/>
      <c r="B182" s="322">
        <v>110170</v>
      </c>
      <c r="C182" s="323">
        <v>10116</v>
      </c>
      <c r="D182" s="105" t="s">
        <v>11</v>
      </c>
      <c r="E182" s="92" t="s">
        <v>215</v>
      </c>
      <c r="F182" s="95">
        <v>50000</v>
      </c>
      <c r="G182" s="84"/>
      <c r="H182" s="21"/>
      <c r="I182" s="47">
        <f t="shared" si="8"/>
        <v>50000</v>
      </c>
    </row>
    <row r="183" spans="1:9" s="30" customFormat="1" ht="21" thickBot="1">
      <c r="A183" s="310"/>
      <c r="B183" s="72"/>
      <c r="C183" s="74"/>
      <c r="D183" s="535" t="s">
        <v>44</v>
      </c>
      <c r="E183" s="536"/>
      <c r="F183" s="73">
        <f>SUM(F184:F198)</f>
        <v>0</v>
      </c>
      <c r="G183" s="73">
        <f>SUM(G185:G197)</f>
        <v>0</v>
      </c>
      <c r="H183" s="324"/>
      <c r="I183" s="325">
        <f>SUM(F183+G183)</f>
        <v>0</v>
      </c>
    </row>
    <row r="184" spans="1:9" s="30" customFormat="1" ht="21" thickBot="1">
      <c r="A184" s="214" t="s">
        <v>66</v>
      </c>
      <c r="B184" s="86">
        <v>7618440</v>
      </c>
      <c r="C184" s="97">
        <v>250404</v>
      </c>
      <c r="D184" s="92" t="s">
        <v>134</v>
      </c>
      <c r="E184" s="92" t="s">
        <v>44</v>
      </c>
      <c r="F184" s="97">
        <v>-456880</v>
      </c>
      <c r="G184" s="97"/>
      <c r="H184" s="326"/>
      <c r="I184" s="47">
        <f aca="true" t="shared" si="9" ref="I184:I197">SUM(F184+G184)</f>
        <v>-456880</v>
      </c>
    </row>
    <row r="185" spans="1:9" s="30" customFormat="1" ht="35.25" thickBot="1">
      <c r="A185" s="218" t="s">
        <v>132</v>
      </c>
      <c r="B185" s="86">
        <v>2414060</v>
      </c>
      <c r="C185" s="86">
        <v>110201</v>
      </c>
      <c r="D185" s="84" t="s">
        <v>9</v>
      </c>
      <c r="E185" s="84" t="s">
        <v>209</v>
      </c>
      <c r="F185" s="84">
        <v>69700</v>
      </c>
      <c r="G185" s="84"/>
      <c r="H185" s="16"/>
      <c r="I185" s="47">
        <f t="shared" si="9"/>
        <v>69700</v>
      </c>
    </row>
    <row r="186" spans="1:9" s="30" customFormat="1" ht="21" thickBot="1">
      <c r="A186" s="218"/>
      <c r="B186" s="86">
        <v>2414090</v>
      </c>
      <c r="C186" s="86">
        <v>110204</v>
      </c>
      <c r="D186" s="84" t="s">
        <v>94</v>
      </c>
      <c r="E186" s="85" t="s">
        <v>209</v>
      </c>
      <c r="F186" s="18">
        <v>235600</v>
      </c>
      <c r="G186" s="18"/>
      <c r="H186" s="19"/>
      <c r="I186" s="47">
        <f t="shared" si="9"/>
        <v>235600</v>
      </c>
    </row>
    <row r="187" spans="1:9" s="30" customFormat="1" ht="41.25" thickBot="1">
      <c r="A187" s="218"/>
      <c r="B187" s="86">
        <v>2414090</v>
      </c>
      <c r="C187" s="86">
        <v>110204</v>
      </c>
      <c r="D187" s="84" t="s">
        <v>94</v>
      </c>
      <c r="E187" s="85" t="s">
        <v>220</v>
      </c>
      <c r="F187" s="18">
        <v>82000</v>
      </c>
      <c r="G187" s="18"/>
      <c r="H187" s="19"/>
      <c r="I187" s="47"/>
    </row>
    <row r="188" spans="1:9" s="30" customFormat="1" ht="41.25" thickBot="1">
      <c r="A188" s="218"/>
      <c r="B188" s="86">
        <v>2414100</v>
      </c>
      <c r="C188" s="86">
        <v>110205</v>
      </c>
      <c r="D188" s="84" t="s">
        <v>218</v>
      </c>
      <c r="E188" s="85" t="s">
        <v>219</v>
      </c>
      <c r="F188" s="18">
        <v>900</v>
      </c>
      <c r="G188" s="18"/>
      <c r="H188" s="19"/>
      <c r="I188" s="47">
        <f t="shared" si="9"/>
        <v>900</v>
      </c>
    </row>
    <row r="189" spans="1:9" s="30" customFormat="1" ht="61.5" thickBot="1">
      <c r="A189" s="218"/>
      <c r="B189" s="86">
        <v>2414100</v>
      </c>
      <c r="C189" s="86">
        <v>110205</v>
      </c>
      <c r="D189" s="84" t="s">
        <v>218</v>
      </c>
      <c r="E189" s="85" t="s">
        <v>211</v>
      </c>
      <c r="F189" s="18">
        <v>19180</v>
      </c>
      <c r="G189" s="18"/>
      <c r="H189" s="19"/>
      <c r="I189" s="47">
        <f t="shared" si="9"/>
        <v>19180</v>
      </c>
    </row>
    <row r="190" spans="1:9" s="30" customFormat="1" ht="58.5" customHeight="1" thickBot="1">
      <c r="A190" s="86" t="s">
        <v>216</v>
      </c>
      <c r="B190" s="86">
        <v>1513104</v>
      </c>
      <c r="C190" s="86">
        <v>91204</v>
      </c>
      <c r="D190" s="84" t="s">
        <v>21</v>
      </c>
      <c r="E190" s="85" t="s">
        <v>210</v>
      </c>
      <c r="F190" s="18">
        <v>49500</v>
      </c>
      <c r="G190" s="18"/>
      <c r="H190" s="19"/>
      <c r="I190" s="47">
        <f t="shared" si="9"/>
        <v>49500</v>
      </c>
    </row>
    <row r="191" spans="1:9" s="30" customFormat="1" ht="33.75" customHeight="1" hidden="1" thickBot="1">
      <c r="A191" s="218"/>
      <c r="B191" s="218"/>
      <c r="C191" s="218"/>
      <c r="D191" s="223"/>
      <c r="E191" s="224"/>
      <c r="F191" s="220"/>
      <c r="G191" s="220"/>
      <c r="H191" s="221"/>
      <c r="I191" s="222">
        <f t="shared" si="9"/>
        <v>0</v>
      </c>
    </row>
    <row r="192" spans="1:9" s="30" customFormat="1" ht="21" hidden="1" thickBot="1">
      <c r="A192" s="218"/>
      <c r="B192" s="218"/>
      <c r="C192" s="218"/>
      <c r="D192" s="223"/>
      <c r="E192" s="224"/>
      <c r="F192" s="220"/>
      <c r="G192" s="220"/>
      <c r="H192" s="221"/>
      <c r="I192" s="222">
        <f t="shared" si="9"/>
        <v>0</v>
      </c>
    </row>
    <row r="193" spans="1:9" s="30" customFormat="1" ht="21" hidden="1" thickBot="1">
      <c r="A193" s="218"/>
      <c r="B193" s="218"/>
      <c r="C193" s="218"/>
      <c r="D193" s="223"/>
      <c r="E193" s="224"/>
      <c r="F193" s="220"/>
      <c r="G193" s="220"/>
      <c r="H193" s="221"/>
      <c r="I193" s="222">
        <f t="shared" si="9"/>
        <v>0</v>
      </c>
    </row>
    <row r="194" spans="1:9" s="30" customFormat="1" ht="21" hidden="1" thickBot="1">
      <c r="A194" s="218"/>
      <c r="B194" s="218"/>
      <c r="C194" s="218"/>
      <c r="D194" s="223"/>
      <c r="E194" s="224"/>
      <c r="F194" s="220"/>
      <c r="G194" s="220"/>
      <c r="H194" s="221"/>
      <c r="I194" s="222">
        <f t="shared" si="9"/>
        <v>0</v>
      </c>
    </row>
    <row r="195" spans="1:9" s="30" customFormat="1" ht="21" hidden="1" thickBot="1">
      <c r="A195" s="218"/>
      <c r="B195" s="218"/>
      <c r="C195" s="218"/>
      <c r="D195" s="223"/>
      <c r="E195" s="224"/>
      <c r="F195" s="220"/>
      <c r="G195" s="220"/>
      <c r="H195" s="221"/>
      <c r="I195" s="222">
        <f t="shared" si="9"/>
        <v>0</v>
      </c>
    </row>
    <row r="196" spans="1:9" s="30" customFormat="1" ht="37.5" customHeight="1" hidden="1" thickBot="1">
      <c r="A196" s="218"/>
      <c r="B196" s="271"/>
      <c r="C196" s="271"/>
      <c r="D196" s="272"/>
      <c r="E196" s="270"/>
      <c r="F196" s="270"/>
      <c r="G196" s="220"/>
      <c r="H196" s="221"/>
      <c r="I196" s="222">
        <f t="shared" si="9"/>
        <v>0</v>
      </c>
    </row>
    <row r="197" spans="1:9" s="30" customFormat="1" ht="21" hidden="1" thickBot="1">
      <c r="A197" s="218"/>
      <c r="B197" s="218"/>
      <c r="C197" s="218"/>
      <c r="D197" s="223"/>
      <c r="E197" s="224"/>
      <c r="F197" s="220"/>
      <c r="G197" s="220"/>
      <c r="H197" s="221"/>
      <c r="I197" s="222">
        <f t="shared" si="9"/>
        <v>0</v>
      </c>
    </row>
    <row r="198" spans="1:9" s="30" customFormat="1" ht="21" hidden="1" thickBot="1">
      <c r="A198" s="218"/>
      <c r="B198" s="218"/>
      <c r="C198" s="218"/>
      <c r="D198" s="223"/>
      <c r="E198" s="224"/>
      <c r="F198" s="220"/>
      <c r="G198" s="220"/>
      <c r="H198" s="221"/>
      <c r="I198" s="222">
        <f t="shared" si="8"/>
        <v>0</v>
      </c>
    </row>
    <row r="199" spans="1:9" s="30" customFormat="1" ht="19.5" customHeight="1" hidden="1" thickBot="1">
      <c r="A199" s="218"/>
      <c r="B199" s="218"/>
      <c r="C199" s="218"/>
      <c r="D199" s="218"/>
      <c r="E199" s="224"/>
      <c r="F199" s="220"/>
      <c r="G199" s="220"/>
      <c r="H199" s="221"/>
      <c r="I199" s="222">
        <f t="shared" si="8"/>
        <v>0</v>
      </c>
    </row>
    <row r="200" spans="1:9" s="30" customFormat="1" ht="21" hidden="1" thickBot="1">
      <c r="A200" s="218"/>
      <c r="B200" s="218"/>
      <c r="C200" s="218"/>
      <c r="D200" s="218"/>
      <c r="E200" s="224"/>
      <c r="F200" s="220"/>
      <c r="G200" s="220"/>
      <c r="H200" s="221"/>
      <c r="I200" s="222">
        <f t="shared" si="8"/>
        <v>0</v>
      </c>
    </row>
    <row r="201" spans="1:9" s="30" customFormat="1" ht="21" hidden="1" thickBot="1">
      <c r="A201" s="218"/>
      <c r="B201" s="218"/>
      <c r="C201" s="218"/>
      <c r="D201" s="223"/>
      <c r="E201" s="224"/>
      <c r="F201" s="220"/>
      <c r="G201" s="220"/>
      <c r="H201" s="221"/>
      <c r="I201" s="222">
        <f t="shared" si="8"/>
        <v>0</v>
      </c>
    </row>
    <row r="202" spans="1:9" s="30" customFormat="1" ht="57" customHeight="1" hidden="1" thickBot="1">
      <c r="A202" s="218"/>
      <c r="B202" s="218"/>
      <c r="C202" s="218"/>
      <c r="D202" s="234"/>
      <c r="E202" s="224"/>
      <c r="F202" s="220"/>
      <c r="G202" s="220"/>
      <c r="H202" s="221"/>
      <c r="I202" s="222">
        <f t="shared" si="8"/>
        <v>0</v>
      </c>
    </row>
    <row r="203" spans="1:9" s="30" customFormat="1" ht="21" hidden="1" thickBot="1">
      <c r="A203" s="218"/>
      <c r="B203" s="235"/>
      <c r="C203" s="235"/>
      <c r="D203" s="236"/>
      <c r="E203" s="224"/>
      <c r="F203" s="220"/>
      <c r="G203" s="237"/>
      <c r="H203" s="221"/>
      <c r="I203" s="222">
        <f t="shared" si="8"/>
        <v>0</v>
      </c>
    </row>
    <row r="204" spans="1:9" s="30" customFormat="1" ht="21" hidden="1" thickBot="1">
      <c r="A204" s="218"/>
      <c r="B204" s="218"/>
      <c r="C204" s="218"/>
      <c r="D204" s="238"/>
      <c r="E204" s="239"/>
      <c r="F204" s="220"/>
      <c r="G204" s="220"/>
      <c r="H204" s="240"/>
      <c r="I204" s="222">
        <f t="shared" si="8"/>
        <v>0</v>
      </c>
    </row>
    <row r="205" spans="1:9" s="30" customFormat="1" ht="21" hidden="1" thickBot="1">
      <c r="A205" s="2"/>
      <c r="B205" s="218"/>
      <c r="C205" s="218"/>
      <c r="D205" s="223"/>
      <c r="E205" s="224"/>
      <c r="F205" s="237"/>
      <c r="G205" s="237"/>
      <c r="H205" s="240"/>
      <c r="I205" s="222">
        <f t="shared" si="8"/>
        <v>0</v>
      </c>
    </row>
    <row r="206" spans="1:9" s="30" customFormat="1" ht="62.25" customHeight="1" hidden="1" thickBot="1">
      <c r="A206" s="218"/>
      <c r="B206" s="218"/>
      <c r="C206" s="218"/>
      <c r="D206" s="223"/>
      <c r="E206" s="224"/>
      <c r="F206" s="220"/>
      <c r="G206" s="225"/>
      <c r="H206" s="221"/>
      <c r="I206" s="222">
        <f t="shared" si="8"/>
        <v>0</v>
      </c>
    </row>
    <row r="207" spans="1:9" s="30" customFormat="1" ht="21" hidden="1" thickBot="1">
      <c r="A207" s="2"/>
      <c r="B207" s="241"/>
      <c r="C207" s="241"/>
      <c r="D207" s="223"/>
      <c r="E207" s="242"/>
      <c r="F207" s="237"/>
      <c r="G207" s="225"/>
      <c r="H207" s="221"/>
      <c r="I207" s="222">
        <f t="shared" si="8"/>
        <v>0</v>
      </c>
    </row>
    <row r="208" spans="1:9" s="30" customFormat="1" ht="21" hidden="1" thickBot="1">
      <c r="A208" s="243"/>
      <c r="B208" s="244"/>
      <c r="C208" s="244"/>
      <c r="D208" s="245"/>
      <c r="E208" s="246"/>
      <c r="F208" s="247"/>
      <c r="G208" s="230"/>
      <c r="H208" s="216"/>
      <c r="I208" s="222"/>
    </row>
    <row r="209" spans="1:9" s="30" customFormat="1" ht="21" hidden="1" thickBot="1">
      <c r="A209" s="243"/>
      <c r="B209" s="248"/>
      <c r="C209" s="248"/>
      <c r="D209" s="245"/>
      <c r="E209" s="249"/>
      <c r="F209" s="250"/>
      <c r="G209" s="230"/>
      <c r="H209" s="216"/>
      <c r="I209" s="222"/>
    </row>
    <row r="210" spans="1:9" s="30" customFormat="1" ht="21" hidden="1" thickBot="1">
      <c r="A210" s="243"/>
      <c r="B210" s="248"/>
      <c r="C210" s="248"/>
      <c r="D210" s="245"/>
      <c r="E210" s="249"/>
      <c r="F210" s="250"/>
      <c r="G210" s="230"/>
      <c r="H210" s="216"/>
      <c r="I210" s="222"/>
    </row>
    <row r="211" spans="1:9" s="30" customFormat="1" ht="21" hidden="1" thickBot="1">
      <c r="A211" s="551" t="s">
        <v>106</v>
      </c>
      <c r="B211" s="551"/>
      <c r="C211" s="551"/>
      <c r="D211" s="551"/>
      <c r="E211" s="552"/>
      <c r="F211" s="251"/>
      <c r="G211" s="251"/>
      <c r="H211" s="221"/>
      <c r="I211" s="222"/>
    </row>
    <row r="212" spans="1:9" s="30" customFormat="1" ht="36.75" customHeight="1" hidden="1" thickBot="1">
      <c r="A212" s="252"/>
      <c r="B212" s="214"/>
      <c r="C212" s="214"/>
      <c r="D212" s="253"/>
      <c r="E212" s="233"/>
      <c r="F212" s="215"/>
      <c r="G212" s="254"/>
      <c r="H212" s="221"/>
      <c r="I212" s="222"/>
    </row>
    <row r="213" spans="1:9" s="30" customFormat="1" ht="21" hidden="1" thickBot="1">
      <c r="A213" s="218"/>
      <c r="B213" s="241"/>
      <c r="C213" s="241"/>
      <c r="D213" s="223"/>
      <c r="E213" s="224"/>
      <c r="F213" s="220"/>
      <c r="G213" s="225"/>
      <c r="H213" s="255"/>
      <c r="I213" s="222"/>
    </row>
    <row r="214" spans="1:9" s="30" customFormat="1" ht="21" hidden="1" thickBot="1">
      <c r="A214" s="256"/>
      <c r="B214" s="223"/>
      <c r="C214" s="223"/>
      <c r="D214" s="223"/>
      <c r="E214" s="224"/>
      <c r="F214" s="257"/>
      <c r="G214" s="258"/>
      <c r="H214" s="255"/>
      <c r="I214" s="222"/>
    </row>
    <row r="215" spans="1:9" s="30" customFormat="1" ht="21" hidden="1" thickBot="1">
      <c r="A215" s="256"/>
      <c r="B215" s="223"/>
      <c r="C215" s="223"/>
      <c r="D215" s="223"/>
      <c r="E215" s="224"/>
      <c r="F215" s="220"/>
      <c r="G215" s="225"/>
      <c r="H215" s="255"/>
      <c r="I215" s="222"/>
    </row>
    <row r="216" spans="1:9" s="30" customFormat="1" ht="21" hidden="1" thickBot="1">
      <c r="A216" s="256"/>
      <c r="B216" s="223"/>
      <c r="C216" s="223"/>
      <c r="D216" s="223"/>
      <c r="E216" s="224"/>
      <c r="F216" s="220"/>
      <c r="G216" s="225"/>
      <c r="H216" s="255"/>
      <c r="I216" s="222"/>
    </row>
    <row r="217" spans="1:9" s="30" customFormat="1" ht="57" customHeight="1" hidden="1" thickBot="1">
      <c r="A217" s="259"/>
      <c r="B217" s="227"/>
      <c r="C217" s="227"/>
      <c r="D217" s="227"/>
      <c r="E217" s="228"/>
      <c r="F217" s="229"/>
      <c r="G217" s="260"/>
      <c r="H217" s="261"/>
      <c r="I217" s="222"/>
    </row>
    <row r="218" spans="1:9" s="30" customFormat="1" ht="57" customHeight="1" hidden="1" thickBot="1">
      <c r="A218" s="243"/>
      <c r="B218" s="248"/>
      <c r="C218" s="248"/>
      <c r="D218" s="245"/>
      <c r="E218" s="249"/>
      <c r="F218" s="250"/>
      <c r="G218" s="230"/>
      <c r="H218" s="262"/>
      <c r="I218" s="222"/>
    </row>
    <row r="219" spans="1:9" s="30" customFormat="1" ht="54" customHeight="1" thickBot="1">
      <c r="A219" s="263" t="s">
        <v>59</v>
      </c>
      <c r="B219" s="263"/>
      <c r="C219" s="263"/>
      <c r="D219" s="263"/>
      <c r="E219" s="264"/>
      <c r="F219" s="309">
        <f>F3+F30+F133+F148+F173+F183</f>
        <v>-2941100</v>
      </c>
      <c r="G219" s="309">
        <f>G3+G30+G133+G148+G173+G183</f>
        <v>2941100</v>
      </c>
      <c r="H219" s="309">
        <f>H30+H87+H91</f>
        <v>0</v>
      </c>
      <c r="I219" s="309">
        <f>F219+G219</f>
        <v>0</v>
      </c>
    </row>
    <row r="220" spans="1:8" s="30" customFormat="1" ht="64.5" customHeight="1" hidden="1">
      <c r="A220" s="97"/>
      <c r="B220" s="97"/>
      <c r="C220" s="97"/>
      <c r="D220" s="97"/>
      <c r="E220" s="83"/>
      <c r="F220" s="15"/>
      <c r="G220" s="29"/>
      <c r="H220" s="29">
        <f aca="true" t="shared" si="10" ref="H220:H243">SUM(F220-G220)</f>
        <v>0</v>
      </c>
    </row>
    <row r="221" spans="1:8" s="30" customFormat="1" ht="20.25" customHeight="1" hidden="1">
      <c r="A221" s="86"/>
      <c r="B221" s="86"/>
      <c r="C221" s="86"/>
      <c r="D221" s="84"/>
      <c r="E221" s="85"/>
      <c r="F221" s="18"/>
      <c r="G221" s="31"/>
      <c r="H221" s="31">
        <f t="shared" si="10"/>
        <v>0</v>
      </c>
    </row>
    <row r="222" spans="1:8" s="30" customFormat="1" ht="19.5" customHeight="1" hidden="1">
      <c r="A222" s="86"/>
      <c r="B222" s="86"/>
      <c r="C222" s="86"/>
      <c r="D222" s="84"/>
      <c r="E222" s="85"/>
      <c r="F222" s="18"/>
      <c r="G222" s="31"/>
      <c r="H222" s="31">
        <f t="shared" si="10"/>
        <v>0</v>
      </c>
    </row>
    <row r="223" spans="1:8" s="30" customFormat="1" ht="18.75" customHeight="1" hidden="1">
      <c r="A223" s="86"/>
      <c r="B223" s="86">
        <v>70303</v>
      </c>
      <c r="C223" s="86"/>
      <c r="D223" s="86" t="s">
        <v>14</v>
      </c>
      <c r="E223" s="83"/>
      <c r="F223" s="18"/>
      <c r="G223" s="31"/>
      <c r="H223" s="31">
        <f t="shared" si="10"/>
        <v>0</v>
      </c>
    </row>
    <row r="224" spans="1:8" s="30" customFormat="1" ht="18" customHeight="1" hidden="1">
      <c r="A224" s="86"/>
      <c r="B224" s="86"/>
      <c r="C224" s="86"/>
      <c r="D224" s="84"/>
      <c r="E224" s="85"/>
      <c r="F224" s="18"/>
      <c r="G224" s="31"/>
      <c r="H224" s="31">
        <f t="shared" si="10"/>
        <v>0</v>
      </c>
    </row>
    <row r="225" spans="1:8" s="30" customFormat="1" ht="15.75" customHeight="1" hidden="1">
      <c r="A225" s="86"/>
      <c r="B225" s="86"/>
      <c r="C225" s="86"/>
      <c r="D225" s="84"/>
      <c r="E225" s="85"/>
      <c r="F225" s="18"/>
      <c r="G225" s="31"/>
      <c r="H225" s="31">
        <f t="shared" si="10"/>
        <v>0</v>
      </c>
    </row>
    <row r="226" spans="1:8" s="30" customFormat="1" ht="18" customHeight="1" hidden="1">
      <c r="A226" s="86"/>
      <c r="B226" s="86">
        <v>70401</v>
      </c>
      <c r="C226" s="86"/>
      <c r="D226" s="86" t="s">
        <v>15</v>
      </c>
      <c r="E226" s="83"/>
      <c r="F226" s="18"/>
      <c r="G226" s="31"/>
      <c r="H226" s="31">
        <f t="shared" si="10"/>
        <v>0</v>
      </c>
    </row>
    <row r="227" spans="1:8" s="30" customFormat="1" ht="18.75" customHeight="1" hidden="1">
      <c r="A227" s="86"/>
      <c r="B227" s="86"/>
      <c r="C227" s="86"/>
      <c r="D227" s="84"/>
      <c r="E227" s="85"/>
      <c r="F227" s="18"/>
      <c r="G227" s="31"/>
      <c r="H227" s="31">
        <f t="shared" si="10"/>
        <v>0</v>
      </c>
    </row>
    <row r="228" spans="1:8" s="30" customFormat="1" ht="18.75" customHeight="1" hidden="1">
      <c r="A228" s="86"/>
      <c r="B228" s="86"/>
      <c r="C228" s="86"/>
      <c r="D228" s="84"/>
      <c r="E228" s="85"/>
      <c r="F228" s="18"/>
      <c r="G228" s="31"/>
      <c r="H228" s="31">
        <f t="shared" si="10"/>
        <v>0</v>
      </c>
    </row>
    <row r="229" spans="1:8" s="30" customFormat="1" ht="18" customHeight="1" hidden="1">
      <c r="A229" s="86"/>
      <c r="B229" s="86">
        <v>70802</v>
      </c>
      <c r="C229" s="86"/>
      <c r="D229" s="86" t="s">
        <v>16</v>
      </c>
      <c r="E229" s="83"/>
      <c r="F229" s="18"/>
      <c r="G229" s="31"/>
      <c r="H229" s="31">
        <f t="shared" si="10"/>
        <v>0</v>
      </c>
    </row>
    <row r="230" spans="1:8" s="30" customFormat="1" ht="18.75" customHeight="1" hidden="1">
      <c r="A230" s="86"/>
      <c r="B230" s="86"/>
      <c r="C230" s="86"/>
      <c r="D230" s="84"/>
      <c r="E230" s="85"/>
      <c r="F230" s="18"/>
      <c r="G230" s="31"/>
      <c r="H230" s="31">
        <f t="shared" si="10"/>
        <v>0</v>
      </c>
    </row>
    <row r="231" spans="1:8" s="30" customFormat="1" ht="18" customHeight="1" hidden="1">
      <c r="A231" s="86"/>
      <c r="B231" s="86"/>
      <c r="C231" s="86"/>
      <c r="D231" s="84"/>
      <c r="E231" s="85"/>
      <c r="F231" s="18"/>
      <c r="G231" s="31"/>
      <c r="H231" s="31">
        <f t="shared" si="10"/>
        <v>0</v>
      </c>
    </row>
    <row r="232" spans="1:8" s="30" customFormat="1" ht="28.5" customHeight="1" hidden="1">
      <c r="A232" s="86"/>
      <c r="B232" s="86">
        <v>70804</v>
      </c>
      <c r="C232" s="86"/>
      <c r="D232" s="86" t="s">
        <v>10</v>
      </c>
      <c r="E232" s="83"/>
      <c r="F232" s="18"/>
      <c r="G232" s="31"/>
      <c r="H232" s="31">
        <f t="shared" si="10"/>
        <v>0</v>
      </c>
    </row>
    <row r="233" spans="1:8" s="30" customFormat="1" ht="16.5" customHeight="1" hidden="1">
      <c r="A233" s="86"/>
      <c r="B233" s="86"/>
      <c r="C233" s="86"/>
      <c r="D233" s="84"/>
      <c r="E233" s="85"/>
      <c r="F233" s="18"/>
      <c r="G233" s="31"/>
      <c r="H233" s="31">
        <f t="shared" si="10"/>
        <v>0</v>
      </c>
    </row>
    <row r="234" spans="1:8" s="30" customFormat="1" ht="18" customHeight="1" hidden="1">
      <c r="A234" s="86"/>
      <c r="B234" s="86"/>
      <c r="C234" s="86"/>
      <c r="D234" s="84"/>
      <c r="E234" s="85"/>
      <c r="F234" s="18"/>
      <c r="G234" s="31"/>
      <c r="H234" s="31">
        <f t="shared" si="10"/>
        <v>0</v>
      </c>
    </row>
    <row r="235" spans="1:8" s="30" customFormat="1" ht="18" customHeight="1" hidden="1">
      <c r="A235" s="86"/>
      <c r="B235" s="86"/>
      <c r="C235" s="86"/>
      <c r="D235" s="84"/>
      <c r="E235" s="83"/>
      <c r="F235" s="18"/>
      <c r="G235" s="31"/>
      <c r="H235" s="31">
        <f t="shared" si="10"/>
        <v>0</v>
      </c>
    </row>
    <row r="236" spans="1:8" s="30" customFormat="1" ht="57" customHeight="1" hidden="1">
      <c r="A236" s="86"/>
      <c r="B236" s="86">
        <v>70805</v>
      </c>
      <c r="C236" s="86"/>
      <c r="D236" s="86" t="s">
        <v>17</v>
      </c>
      <c r="E236" s="83"/>
      <c r="F236" s="18"/>
      <c r="G236" s="32"/>
      <c r="H236" s="31">
        <f t="shared" si="10"/>
        <v>0</v>
      </c>
    </row>
    <row r="237" spans="1:8" s="30" customFormat="1" ht="18" customHeight="1" hidden="1">
      <c r="A237" s="86"/>
      <c r="B237" s="86"/>
      <c r="C237" s="86"/>
      <c r="D237" s="84"/>
      <c r="E237" s="85"/>
      <c r="F237" s="18"/>
      <c r="G237" s="31"/>
      <c r="H237" s="31">
        <f t="shared" si="10"/>
        <v>0</v>
      </c>
    </row>
    <row r="238" spans="1:8" s="30" customFormat="1" ht="18.75" customHeight="1" hidden="1">
      <c r="A238" s="86"/>
      <c r="B238" s="86"/>
      <c r="C238" s="86"/>
      <c r="D238" s="84"/>
      <c r="E238" s="85"/>
      <c r="F238" s="18"/>
      <c r="G238" s="31"/>
      <c r="H238" s="31">
        <f t="shared" si="10"/>
        <v>0</v>
      </c>
    </row>
    <row r="239" spans="1:8" s="30" customFormat="1" ht="18" customHeight="1" hidden="1">
      <c r="A239" s="86"/>
      <c r="B239" s="86"/>
      <c r="C239" s="86"/>
      <c r="D239" s="84"/>
      <c r="E239" s="83"/>
      <c r="F239" s="18"/>
      <c r="G239" s="31"/>
      <c r="H239" s="31">
        <f t="shared" si="10"/>
        <v>0</v>
      </c>
    </row>
    <row r="240" spans="1:8" s="30" customFormat="1" ht="19.5" customHeight="1" hidden="1">
      <c r="A240" s="86"/>
      <c r="B240" s="86">
        <v>130107</v>
      </c>
      <c r="C240" s="86"/>
      <c r="D240" s="86" t="s">
        <v>18</v>
      </c>
      <c r="E240" s="83"/>
      <c r="F240" s="18"/>
      <c r="G240" s="31"/>
      <c r="H240" s="31">
        <f t="shared" si="10"/>
        <v>0</v>
      </c>
    </row>
    <row r="241" spans="1:8" s="30" customFormat="1" ht="18" customHeight="1" hidden="1">
      <c r="A241" s="86"/>
      <c r="B241" s="86"/>
      <c r="C241" s="86"/>
      <c r="D241" s="84"/>
      <c r="E241" s="85"/>
      <c r="F241" s="18"/>
      <c r="G241" s="31"/>
      <c r="H241" s="31">
        <f t="shared" si="10"/>
        <v>0</v>
      </c>
    </row>
    <row r="242" spans="1:8" s="30" customFormat="1" ht="51" customHeight="1" hidden="1">
      <c r="A242" s="86"/>
      <c r="B242" s="86"/>
      <c r="C242" s="86"/>
      <c r="D242" s="84"/>
      <c r="E242" s="85"/>
      <c r="F242" s="18"/>
      <c r="G242" s="31"/>
      <c r="H242" s="31">
        <f t="shared" si="10"/>
        <v>0</v>
      </c>
    </row>
    <row r="243" spans="1:8" s="30" customFormat="1" ht="24" customHeight="1" hidden="1">
      <c r="A243" s="105"/>
      <c r="B243" s="101"/>
      <c r="C243" s="101"/>
      <c r="D243" s="101"/>
      <c r="E243" s="102"/>
      <c r="F243" s="26"/>
      <c r="G243" s="33"/>
      <c r="H243" s="34">
        <f t="shared" si="10"/>
        <v>0</v>
      </c>
    </row>
    <row r="244" spans="1:8" s="30" customFormat="1" ht="30" customHeight="1" hidden="1">
      <c r="A244" s="64"/>
      <c r="B244" s="84"/>
      <c r="C244" s="84"/>
      <c r="D244" s="84"/>
      <c r="E244" s="85"/>
      <c r="F244" s="18"/>
      <c r="G244" s="35"/>
      <c r="H244" s="36"/>
    </row>
    <row r="245" spans="1:8" s="30" customFormat="1" ht="24" customHeight="1" hidden="1">
      <c r="A245" s="64"/>
      <c r="B245" s="84"/>
      <c r="C245" s="84"/>
      <c r="D245" s="84"/>
      <c r="E245" s="85"/>
      <c r="F245" s="18"/>
      <c r="G245" s="35"/>
      <c r="H245" s="36"/>
    </row>
    <row r="246" spans="1:8" s="30" customFormat="1" ht="33" customHeight="1" hidden="1">
      <c r="A246" s="64"/>
      <c r="B246" s="84"/>
      <c r="C246" s="84"/>
      <c r="D246" s="84"/>
      <c r="E246" s="85"/>
      <c r="F246" s="18"/>
      <c r="G246" s="35"/>
      <c r="H246" s="36"/>
    </row>
    <row r="247" spans="1:8" s="30" customFormat="1" ht="33" customHeight="1" hidden="1">
      <c r="A247" s="64"/>
      <c r="B247" s="84"/>
      <c r="C247" s="84"/>
      <c r="D247" s="84"/>
      <c r="E247" s="85"/>
      <c r="F247" s="18"/>
      <c r="G247" s="37"/>
      <c r="H247" s="36"/>
    </row>
    <row r="248" spans="1:8" s="30" customFormat="1" ht="53.25" customHeight="1" hidden="1" thickBot="1">
      <c r="A248" s="91"/>
      <c r="B248" s="92"/>
      <c r="C248" s="92"/>
      <c r="D248" s="92"/>
      <c r="E248" s="85"/>
      <c r="F248" s="15"/>
      <c r="G248" s="38"/>
      <c r="H248" s="36"/>
    </row>
    <row r="249" spans="1:8" s="30" customFormat="1" ht="21" hidden="1" thickBot="1">
      <c r="A249" s="103"/>
      <c r="B249" s="106"/>
      <c r="C249" s="106"/>
      <c r="D249" s="107"/>
      <c r="E249" s="85"/>
      <c r="F249" s="28"/>
      <c r="G249" s="39"/>
      <c r="H249" s="40">
        <f>SUM(F261-G249)</f>
        <v>0</v>
      </c>
    </row>
    <row r="250" spans="1:8" s="30" customFormat="1" ht="21" hidden="1">
      <c r="A250" s="61"/>
      <c r="B250" s="95"/>
      <c r="C250" s="95"/>
      <c r="D250" s="55"/>
      <c r="E250" s="88"/>
      <c r="F250" s="22"/>
      <c r="G250" s="39"/>
      <c r="H250" s="36"/>
    </row>
    <row r="251" spans="1:8" s="30" customFormat="1" ht="66.75" customHeight="1" hidden="1">
      <c r="A251" s="64"/>
      <c r="B251" s="86"/>
      <c r="C251" s="86"/>
      <c r="D251" s="94"/>
      <c r="E251" s="85"/>
      <c r="F251" s="18"/>
      <c r="G251" s="29"/>
      <c r="H251" s="41">
        <f>SUM(F251-G251)</f>
        <v>0</v>
      </c>
    </row>
    <row r="252" spans="1:8" s="30" customFormat="1" ht="21" hidden="1">
      <c r="A252" s="64"/>
      <c r="B252" s="86"/>
      <c r="C252" s="97"/>
      <c r="D252" s="97"/>
      <c r="E252" s="85"/>
      <c r="F252" s="18"/>
      <c r="G252" s="29"/>
      <c r="H252" s="41"/>
    </row>
    <row r="253" spans="1:8" s="30" customFormat="1" ht="21" hidden="1">
      <c r="A253" s="91"/>
      <c r="B253" s="97"/>
      <c r="C253" s="97"/>
      <c r="D253" s="94"/>
      <c r="E253" s="85"/>
      <c r="F253" s="18"/>
      <c r="G253" s="29"/>
      <c r="H253" s="41"/>
    </row>
    <row r="254" spans="1:8" s="30" customFormat="1" ht="21" hidden="1">
      <c r="A254" s="91"/>
      <c r="B254" s="97"/>
      <c r="C254" s="97"/>
      <c r="D254" s="97"/>
      <c r="E254" s="85"/>
      <c r="F254" s="18"/>
      <c r="G254" s="29"/>
      <c r="H254" s="41"/>
    </row>
    <row r="255" spans="1:8" s="30" customFormat="1" ht="69" customHeight="1" hidden="1">
      <c r="A255" s="91"/>
      <c r="B255" s="97"/>
      <c r="C255" s="97"/>
      <c r="D255" s="94"/>
      <c r="E255" s="85"/>
      <c r="F255" s="18"/>
      <c r="G255" s="29"/>
      <c r="H255" s="41"/>
    </row>
    <row r="256" spans="1:8" s="30" customFormat="1" ht="21" hidden="1">
      <c r="A256" s="91"/>
      <c r="B256" s="97"/>
      <c r="C256" s="97"/>
      <c r="D256" s="97"/>
      <c r="E256" s="85"/>
      <c r="F256" s="18"/>
      <c r="G256" s="29"/>
      <c r="H256" s="41"/>
    </row>
    <row r="257" spans="1:8" s="30" customFormat="1" ht="21" hidden="1">
      <c r="A257" s="91"/>
      <c r="B257" s="97"/>
      <c r="C257" s="97"/>
      <c r="D257" s="94"/>
      <c r="E257" s="85"/>
      <c r="F257" s="18"/>
      <c r="G257" s="29"/>
      <c r="H257" s="41"/>
    </row>
    <row r="258" spans="1:8" s="30" customFormat="1" ht="21" hidden="1">
      <c r="A258" s="91"/>
      <c r="B258" s="97"/>
      <c r="C258" s="97"/>
      <c r="D258" s="97"/>
      <c r="E258" s="85"/>
      <c r="F258" s="18"/>
      <c r="G258" s="29"/>
      <c r="H258" s="41"/>
    </row>
    <row r="259" spans="1:8" s="30" customFormat="1" ht="21" hidden="1">
      <c r="A259" s="91"/>
      <c r="B259" s="97"/>
      <c r="C259" s="97"/>
      <c r="D259" s="94"/>
      <c r="E259" s="85"/>
      <c r="F259" s="18"/>
      <c r="G259" s="29"/>
      <c r="H259" s="41"/>
    </row>
    <row r="260" spans="1:8" s="30" customFormat="1" ht="21" hidden="1">
      <c r="A260" s="104"/>
      <c r="B260" s="90"/>
      <c r="C260" s="90"/>
      <c r="D260" s="96"/>
      <c r="E260" s="98"/>
      <c r="F260" s="26"/>
      <c r="G260" s="31"/>
      <c r="H260" s="42">
        <f>SUM(F260-G260)</f>
        <v>0</v>
      </c>
    </row>
    <row r="261" spans="1:8" s="30" customFormat="1" ht="21" hidden="1">
      <c r="A261" s="64"/>
      <c r="B261" s="86"/>
      <c r="C261" s="86"/>
      <c r="D261" s="8"/>
      <c r="E261" s="9"/>
      <c r="F261" s="18"/>
      <c r="G261" s="37"/>
      <c r="H261" s="34" t="e">
        <f>SUM(#REF!-G261)</f>
        <v>#REF!</v>
      </c>
    </row>
    <row r="262" spans="1:8" s="30" customFormat="1" ht="21" hidden="1" thickBot="1">
      <c r="A262" s="64"/>
      <c r="B262" s="86"/>
      <c r="C262" s="86"/>
      <c r="D262" s="8"/>
      <c r="E262" s="9"/>
      <c r="F262" s="43"/>
      <c r="G262" s="37"/>
      <c r="H262" s="36"/>
    </row>
    <row r="263" spans="1:8" s="30" customFormat="1" ht="21" hidden="1" thickBot="1">
      <c r="A263" s="108" t="s">
        <v>6</v>
      </c>
      <c r="B263" s="109">
        <v>1</v>
      </c>
      <c r="C263" s="109"/>
      <c r="D263" s="109"/>
      <c r="E263" s="110"/>
      <c r="F263" s="44">
        <f>SUM(F264:F268)</f>
        <v>0</v>
      </c>
      <c r="G263" s="44">
        <f>SUM(G264:G268)</f>
        <v>0</v>
      </c>
      <c r="H263" s="40">
        <f aca="true" t="shared" si="11" ref="H263:H270">SUM(F263-G263)</f>
        <v>0</v>
      </c>
    </row>
    <row r="264" spans="1:8" s="30" customFormat="1" ht="21" hidden="1">
      <c r="A264" s="103"/>
      <c r="B264" s="97"/>
      <c r="C264" s="97"/>
      <c r="D264" s="103"/>
      <c r="E264" s="111"/>
      <c r="F264" s="15"/>
      <c r="G264" s="14"/>
      <c r="H264" s="29">
        <f t="shared" si="11"/>
        <v>0</v>
      </c>
    </row>
    <row r="265" spans="1:8" s="30" customFormat="1" ht="37.5" customHeight="1" hidden="1">
      <c r="A265" s="61"/>
      <c r="B265" s="86"/>
      <c r="C265" s="86"/>
      <c r="D265" s="61"/>
      <c r="E265" s="85"/>
      <c r="F265" s="18"/>
      <c r="G265" s="25"/>
      <c r="H265" s="31">
        <f t="shared" si="11"/>
        <v>0</v>
      </c>
    </row>
    <row r="266" spans="1:8" s="30" customFormat="1" ht="19.5" customHeight="1" hidden="1">
      <c r="A266" s="61"/>
      <c r="B266" s="84"/>
      <c r="C266" s="84"/>
      <c r="D266" s="64"/>
      <c r="E266" s="85"/>
      <c r="F266" s="18"/>
      <c r="G266" s="25"/>
      <c r="H266" s="31">
        <f t="shared" si="11"/>
        <v>0</v>
      </c>
    </row>
    <row r="267" spans="1:8" s="30" customFormat="1" ht="15.75" customHeight="1" hidden="1">
      <c r="A267" s="89"/>
      <c r="B267" s="96"/>
      <c r="C267" s="96"/>
      <c r="D267" s="104"/>
      <c r="E267" s="85"/>
      <c r="F267" s="18"/>
      <c r="G267" s="45"/>
      <c r="H267" s="31">
        <f t="shared" si="11"/>
        <v>0</v>
      </c>
    </row>
    <row r="268" spans="1:8" s="30" customFormat="1" ht="21" hidden="1">
      <c r="A268" s="89"/>
      <c r="B268" s="96"/>
      <c r="C268" s="96"/>
      <c r="D268" s="104"/>
      <c r="E268" s="98"/>
      <c r="F268" s="26"/>
      <c r="G268" s="23"/>
      <c r="H268" s="33">
        <f t="shared" si="11"/>
        <v>0</v>
      </c>
    </row>
    <row r="269" spans="1:8" s="30" customFormat="1" ht="54" customHeight="1" hidden="1" thickBot="1">
      <c r="A269" s="77" t="s">
        <v>7</v>
      </c>
      <c r="B269" s="73">
        <v>24</v>
      </c>
      <c r="C269" s="73"/>
      <c r="D269" s="73"/>
      <c r="E269" s="74"/>
      <c r="F269" s="10">
        <f>SUM(F270:F291)</f>
        <v>0</v>
      </c>
      <c r="G269" s="10">
        <f>SUM(G270:G291)</f>
        <v>0</v>
      </c>
      <c r="H269" s="40">
        <f t="shared" si="11"/>
        <v>0</v>
      </c>
    </row>
    <row r="270" spans="1:8" s="30" customFormat="1" ht="42" customHeight="1" hidden="1">
      <c r="A270" s="103"/>
      <c r="B270" s="97"/>
      <c r="C270" s="97"/>
      <c r="D270" s="97"/>
      <c r="E270" s="85"/>
      <c r="F270" s="15"/>
      <c r="G270" s="14"/>
      <c r="H270" s="29">
        <f t="shared" si="11"/>
        <v>0</v>
      </c>
    </row>
    <row r="271" spans="1:8" s="30" customFormat="1" ht="42" customHeight="1" hidden="1">
      <c r="A271" s="103"/>
      <c r="B271" s="97"/>
      <c r="C271" s="97"/>
      <c r="D271" s="97"/>
      <c r="E271" s="85"/>
      <c r="F271" s="15"/>
      <c r="G271" s="15"/>
      <c r="H271" s="29"/>
    </row>
    <row r="272" spans="1:8" s="30" customFormat="1" ht="56.25" customHeight="1" hidden="1">
      <c r="A272" s="103"/>
      <c r="B272" s="97"/>
      <c r="C272" s="97"/>
      <c r="D272" s="97"/>
      <c r="E272" s="85"/>
      <c r="F272" s="15"/>
      <c r="G272" s="14"/>
      <c r="H272" s="29"/>
    </row>
    <row r="273" spans="1:8" s="30" customFormat="1" ht="43.5" customHeight="1" hidden="1">
      <c r="A273" s="61"/>
      <c r="B273" s="86"/>
      <c r="C273" s="86"/>
      <c r="D273" s="86"/>
      <c r="E273" s="85"/>
      <c r="F273" s="18"/>
      <c r="G273" s="17"/>
      <c r="H273" s="31">
        <f>SUM(F273-G273)</f>
        <v>0</v>
      </c>
    </row>
    <row r="274" spans="1:8" s="30" customFormat="1" ht="15.75" customHeight="1" hidden="1">
      <c r="A274" s="61"/>
      <c r="B274" s="86"/>
      <c r="C274" s="86"/>
      <c r="D274" s="86"/>
      <c r="E274" s="85"/>
      <c r="F274" s="18"/>
      <c r="G274" s="17"/>
      <c r="H274" s="31">
        <f>SUM(F274-G274)</f>
        <v>0</v>
      </c>
    </row>
    <row r="275" spans="1:8" s="30" customFormat="1" ht="21.75" customHeight="1" hidden="1">
      <c r="A275" s="61"/>
      <c r="B275" s="86"/>
      <c r="C275" s="86"/>
      <c r="D275" s="86"/>
      <c r="E275" s="83"/>
      <c r="F275" s="18"/>
      <c r="G275" s="17"/>
      <c r="H275" s="31">
        <f>SUM(F275-G275)</f>
        <v>0</v>
      </c>
    </row>
    <row r="276" spans="1:8" s="30" customFormat="1" ht="21.75" customHeight="1" hidden="1">
      <c r="A276" s="61"/>
      <c r="B276" s="86"/>
      <c r="C276" s="86"/>
      <c r="D276" s="86"/>
      <c r="E276" s="85"/>
      <c r="F276" s="18"/>
      <c r="G276" s="17"/>
      <c r="H276" s="31">
        <f>SUM(F276-G276)</f>
        <v>0</v>
      </c>
    </row>
    <row r="277" spans="1:8" s="30" customFormat="1" ht="18.75" customHeight="1" hidden="1">
      <c r="A277" s="103"/>
      <c r="B277" s="97"/>
      <c r="C277" s="97"/>
      <c r="D277" s="97"/>
      <c r="E277" s="85"/>
      <c r="F277" s="22"/>
      <c r="G277" s="17"/>
      <c r="H277" s="31">
        <f>SUM(F277-G277)</f>
        <v>0</v>
      </c>
    </row>
    <row r="278" spans="1:8" s="30" customFormat="1" ht="68.25" customHeight="1" hidden="1">
      <c r="A278" s="103"/>
      <c r="B278" s="97"/>
      <c r="C278" s="97"/>
      <c r="D278" s="97"/>
      <c r="E278" s="83"/>
      <c r="F278" s="22"/>
      <c r="G278" s="22"/>
      <c r="H278" s="31">
        <v>13800</v>
      </c>
    </row>
    <row r="279" spans="1:8" s="30" customFormat="1" ht="33.75" customHeight="1" hidden="1">
      <c r="A279" s="103"/>
      <c r="B279" s="97"/>
      <c r="C279" s="97"/>
      <c r="D279" s="97"/>
      <c r="E279" s="83"/>
      <c r="F279" s="22"/>
      <c r="G279" s="17"/>
      <c r="H279" s="31"/>
    </row>
    <row r="280" spans="1:8" s="30" customFormat="1" ht="72" customHeight="1" hidden="1">
      <c r="A280" s="103"/>
      <c r="B280" s="97">
        <v>110205</v>
      </c>
      <c r="C280" s="97"/>
      <c r="D280" s="97" t="s">
        <v>25</v>
      </c>
      <c r="E280" s="85"/>
      <c r="F280" s="18"/>
      <c r="G280" s="17"/>
      <c r="H280" s="31">
        <f aca="true" t="shared" si="12" ref="H280:H286">SUM(F280-G280)</f>
        <v>0</v>
      </c>
    </row>
    <row r="281" spans="1:8" s="30" customFormat="1" ht="22.5" customHeight="1" hidden="1">
      <c r="A281" s="103"/>
      <c r="B281" s="97"/>
      <c r="C281" s="97"/>
      <c r="D281" s="97"/>
      <c r="E281" s="85"/>
      <c r="F281" s="18"/>
      <c r="G281" s="17"/>
      <c r="H281" s="31">
        <f t="shared" si="12"/>
        <v>0</v>
      </c>
    </row>
    <row r="282" spans="1:8" s="30" customFormat="1" ht="17.25" customHeight="1" hidden="1">
      <c r="A282" s="103"/>
      <c r="B282" s="97"/>
      <c r="C282" s="97"/>
      <c r="D282" s="97"/>
      <c r="E282" s="85"/>
      <c r="F282" s="18"/>
      <c r="G282" s="17"/>
      <c r="H282" s="31">
        <f t="shared" si="12"/>
        <v>0</v>
      </c>
    </row>
    <row r="283" spans="1:8" s="30" customFormat="1" ht="28.5" customHeight="1" hidden="1">
      <c r="A283" s="103"/>
      <c r="B283" s="97"/>
      <c r="C283" s="97"/>
      <c r="D283" s="97"/>
      <c r="E283" s="83"/>
      <c r="F283" s="18"/>
      <c r="G283" s="17"/>
      <c r="H283" s="31">
        <f t="shared" si="12"/>
        <v>0</v>
      </c>
    </row>
    <row r="284" spans="1:8" s="30" customFormat="1" ht="23.25" customHeight="1" hidden="1">
      <c r="A284" s="103"/>
      <c r="B284" s="97"/>
      <c r="C284" s="97"/>
      <c r="D284" s="97"/>
      <c r="E284" s="85"/>
      <c r="F284" s="18"/>
      <c r="G284" s="17"/>
      <c r="H284" s="31">
        <f t="shared" si="12"/>
        <v>0</v>
      </c>
    </row>
    <row r="285" spans="1:8" s="30" customFormat="1" ht="21" customHeight="1" hidden="1">
      <c r="A285" s="103"/>
      <c r="B285" s="97"/>
      <c r="C285" s="97"/>
      <c r="D285" s="97"/>
      <c r="E285" s="85"/>
      <c r="F285" s="18"/>
      <c r="G285" s="17"/>
      <c r="H285" s="31">
        <f t="shared" si="12"/>
        <v>0</v>
      </c>
    </row>
    <row r="286" spans="1:8" s="30" customFormat="1" ht="18" customHeight="1" hidden="1">
      <c r="A286" s="103"/>
      <c r="B286" s="97"/>
      <c r="C286" s="97"/>
      <c r="D286" s="97"/>
      <c r="E286" s="83"/>
      <c r="F286" s="18"/>
      <c r="G286" s="17"/>
      <c r="H286" s="31">
        <f t="shared" si="12"/>
        <v>0</v>
      </c>
    </row>
    <row r="287" spans="1:8" s="30" customFormat="1" ht="42" customHeight="1" hidden="1">
      <c r="A287" s="103"/>
      <c r="B287" s="97"/>
      <c r="C287" s="97"/>
      <c r="D287" s="97"/>
      <c r="E287" s="85"/>
      <c r="F287" s="18"/>
      <c r="G287" s="17"/>
      <c r="H287" s="31"/>
    </row>
    <row r="288" spans="1:8" s="30" customFormat="1" ht="21.75" customHeight="1" hidden="1">
      <c r="A288" s="103"/>
      <c r="B288" s="97"/>
      <c r="C288" s="97"/>
      <c r="D288" s="97"/>
      <c r="E288" s="83"/>
      <c r="F288" s="18"/>
      <c r="G288" s="17"/>
      <c r="H288" s="31">
        <f aca="true" t="shared" si="13" ref="H288:H297">SUM(F288-G288)</f>
        <v>0</v>
      </c>
    </row>
    <row r="289" spans="1:8" s="30" customFormat="1" ht="35.25" customHeight="1" hidden="1">
      <c r="A289" s="103"/>
      <c r="B289" s="97"/>
      <c r="C289" s="97"/>
      <c r="D289" s="97"/>
      <c r="E289" s="85"/>
      <c r="F289" s="18"/>
      <c r="G289" s="17"/>
      <c r="H289" s="31">
        <f t="shared" si="13"/>
        <v>0</v>
      </c>
    </row>
    <row r="290" spans="1:8" s="30" customFormat="1" ht="57.75" customHeight="1" hidden="1">
      <c r="A290" s="100"/>
      <c r="B290" s="86"/>
      <c r="C290" s="86"/>
      <c r="D290" s="86"/>
      <c r="E290" s="85"/>
      <c r="F290" s="26"/>
      <c r="G290" s="26"/>
      <c r="H290" s="33">
        <f t="shared" si="13"/>
        <v>0</v>
      </c>
    </row>
    <row r="291" spans="1:8" s="30" customFormat="1" ht="20.25" hidden="1">
      <c r="A291" s="112"/>
      <c r="B291" s="112"/>
      <c r="C291" s="112"/>
      <c r="D291" s="112"/>
      <c r="E291" s="98"/>
      <c r="F291" s="20"/>
      <c r="G291" s="23"/>
      <c r="H291" s="33">
        <f t="shared" si="13"/>
        <v>0</v>
      </c>
    </row>
    <row r="292" spans="1:8" s="30" customFormat="1" ht="60.75" customHeight="1" hidden="1" thickBot="1">
      <c r="A292" s="72" t="s">
        <v>12</v>
      </c>
      <c r="B292" s="113">
        <v>15</v>
      </c>
      <c r="C292" s="113"/>
      <c r="D292" s="114"/>
      <c r="E292" s="115"/>
      <c r="F292" s="24">
        <f>F294+F296+F297+F298+F300</f>
        <v>0</v>
      </c>
      <c r="G292" s="24">
        <f>G293+G294+G295+G296+G297+G300+G298+G299</f>
        <v>0</v>
      </c>
      <c r="H292" s="40">
        <f t="shared" si="13"/>
        <v>0</v>
      </c>
    </row>
    <row r="293" spans="1:8" s="30" customFormat="1" ht="90" customHeight="1" hidden="1" thickBot="1">
      <c r="A293" s="99"/>
      <c r="B293" s="116"/>
      <c r="C293" s="116"/>
      <c r="D293" s="101"/>
      <c r="E293" s="102"/>
      <c r="F293" s="24">
        <f>F294+F295+F296+F297+F298+F301+F299+F300</f>
        <v>0</v>
      </c>
      <c r="G293" s="14"/>
      <c r="H293" s="41">
        <f t="shared" si="13"/>
        <v>0</v>
      </c>
    </row>
    <row r="294" spans="1:8" s="30" customFormat="1" ht="55.5" customHeight="1" hidden="1">
      <c r="A294" s="117"/>
      <c r="B294" s="118"/>
      <c r="C294" s="118"/>
      <c r="D294" s="117"/>
      <c r="E294" s="85"/>
      <c r="F294" s="22"/>
      <c r="G294" s="17"/>
      <c r="H294" s="31">
        <f t="shared" si="13"/>
        <v>0</v>
      </c>
    </row>
    <row r="295" spans="1:8" s="30" customFormat="1" ht="67.5" customHeight="1" hidden="1">
      <c r="A295" s="86"/>
      <c r="B295" s="87">
        <v>150118</v>
      </c>
      <c r="C295" s="87"/>
      <c r="D295" s="86" t="s">
        <v>24</v>
      </c>
      <c r="E295" s="85"/>
      <c r="F295" s="22"/>
      <c r="G295" s="17"/>
      <c r="H295" s="31">
        <f t="shared" si="13"/>
        <v>0</v>
      </c>
    </row>
    <row r="296" spans="1:8" s="30" customFormat="1" ht="62.25" customHeight="1" hidden="1">
      <c r="A296" s="86"/>
      <c r="B296" s="87"/>
      <c r="C296" s="87"/>
      <c r="D296" s="86"/>
      <c r="E296" s="85"/>
      <c r="F296" s="22"/>
      <c r="G296" s="17"/>
      <c r="H296" s="31">
        <f t="shared" si="13"/>
        <v>0</v>
      </c>
    </row>
    <row r="297" spans="1:8" s="30" customFormat="1" ht="63" customHeight="1" hidden="1" thickBot="1">
      <c r="A297" s="119"/>
      <c r="B297" s="120"/>
      <c r="C297" s="120"/>
      <c r="D297" s="90"/>
      <c r="E297" s="98"/>
      <c r="F297" s="46"/>
      <c r="G297" s="47"/>
      <c r="H297" s="31">
        <f t="shared" si="13"/>
        <v>0</v>
      </c>
    </row>
    <row r="298" spans="1:8" s="30" customFormat="1" ht="53.25" customHeight="1" hidden="1" thickBot="1">
      <c r="A298" s="55"/>
      <c r="B298" s="86"/>
      <c r="C298" s="86"/>
      <c r="D298" s="86"/>
      <c r="E298" s="85"/>
      <c r="F298" s="18"/>
      <c r="G298" s="47"/>
      <c r="H298" s="31"/>
    </row>
    <row r="299" spans="1:8" s="30" customFormat="1" ht="119.25" customHeight="1" hidden="1" thickBot="1">
      <c r="A299" s="55"/>
      <c r="B299" s="121"/>
      <c r="C299" s="121"/>
      <c r="D299" s="109"/>
      <c r="E299" s="122"/>
      <c r="F299" s="46"/>
      <c r="G299" s="47"/>
      <c r="H299" s="31"/>
    </row>
    <row r="300" spans="1:8" s="30" customFormat="1" ht="63" customHeight="1" hidden="1" thickBot="1">
      <c r="A300" s="123"/>
      <c r="B300" s="121"/>
      <c r="C300" s="121"/>
      <c r="D300" s="109"/>
      <c r="E300" s="85"/>
      <c r="F300" s="46"/>
      <c r="G300" s="47"/>
      <c r="H300" s="31">
        <f>SUM(F300-G300)</f>
        <v>0</v>
      </c>
    </row>
    <row r="301" spans="1:8" s="30" customFormat="1" ht="63" customHeight="1" hidden="1" thickBot="1">
      <c r="A301" s="124" t="s">
        <v>37</v>
      </c>
      <c r="B301" s="125">
        <v>53</v>
      </c>
      <c r="C301" s="125"/>
      <c r="D301" s="126"/>
      <c r="E301" s="122"/>
      <c r="F301" s="48">
        <f>F302+F303+F304</f>
        <v>0</v>
      </c>
      <c r="G301" s="48">
        <f>G302+G303+G304</f>
        <v>0</v>
      </c>
      <c r="H301" s="31">
        <f>SUM(F301-G301)</f>
        <v>0</v>
      </c>
    </row>
    <row r="302" spans="1:8" s="30" customFormat="1" ht="96" customHeight="1" hidden="1" thickBot="1">
      <c r="A302" s="123"/>
      <c r="B302" s="125"/>
      <c r="C302" s="125"/>
      <c r="D302" s="126"/>
      <c r="E302" s="127"/>
      <c r="F302" s="46"/>
      <c r="G302" s="47"/>
      <c r="H302" s="39"/>
    </row>
    <row r="303" spans="1:8" s="30" customFormat="1" ht="91.5" customHeight="1" hidden="1" thickBot="1">
      <c r="A303" s="123"/>
      <c r="B303" s="125"/>
      <c r="C303" s="125"/>
      <c r="D303" s="126"/>
      <c r="E303" s="128"/>
      <c r="F303" s="46"/>
      <c r="G303" s="46"/>
      <c r="H303" s="39"/>
    </row>
    <row r="304" spans="1:8" s="30" customFormat="1" ht="62.25" customHeight="1" hidden="1" thickBot="1">
      <c r="A304" s="123"/>
      <c r="B304" s="125"/>
      <c r="C304" s="125"/>
      <c r="D304" s="126"/>
      <c r="E304" s="128"/>
      <c r="F304" s="46"/>
      <c r="G304" s="46"/>
      <c r="H304" s="39"/>
    </row>
    <row r="305" spans="1:8" s="30" customFormat="1" ht="54" customHeight="1" hidden="1" thickBot="1">
      <c r="A305" s="129" t="s">
        <v>28</v>
      </c>
      <c r="B305" s="121">
        <v>20</v>
      </c>
      <c r="C305" s="121"/>
      <c r="D305" s="126"/>
      <c r="E305" s="122"/>
      <c r="F305" s="48">
        <f>F306</f>
        <v>0</v>
      </c>
      <c r="G305" s="47"/>
      <c r="H305" s="39"/>
    </row>
    <row r="306" spans="1:8" s="30" customFormat="1" ht="63" customHeight="1" hidden="1" thickBot="1">
      <c r="A306" s="123"/>
      <c r="B306" s="121">
        <v>90802</v>
      </c>
      <c r="C306" s="121"/>
      <c r="D306" s="109" t="s">
        <v>29</v>
      </c>
      <c r="E306" s="122"/>
      <c r="F306" s="46"/>
      <c r="G306" s="47"/>
      <c r="H306" s="39"/>
    </row>
    <row r="307" spans="1:9" s="30" customFormat="1" ht="21" hidden="1" thickBot="1">
      <c r="A307" s="130" t="s">
        <v>3</v>
      </c>
      <c r="B307" s="131"/>
      <c r="C307" s="131"/>
      <c r="D307" s="131"/>
      <c r="E307" s="132"/>
      <c r="F307" s="10"/>
      <c r="G307" s="10"/>
      <c r="H307" s="10">
        <f>SUM(H31+H55+H219+H249+H263+H269+H292)</f>
        <v>0</v>
      </c>
      <c r="I307" s="49"/>
    </row>
    <row r="308" spans="1:9" s="30" customFormat="1" ht="21" hidden="1">
      <c r="A308" s="133"/>
      <c r="B308" s="100"/>
      <c r="C308" s="134"/>
      <c r="D308" s="134"/>
      <c r="E308" s="135"/>
      <c r="F308" s="50"/>
      <c r="G308" s="50"/>
      <c r="H308" s="50"/>
      <c r="I308" s="49"/>
    </row>
    <row r="309" spans="1:9" s="30" customFormat="1" ht="21" hidden="1">
      <c r="A309" s="133"/>
      <c r="B309" s="134"/>
      <c r="C309" s="51"/>
      <c r="D309" s="51"/>
      <c r="E309" s="51"/>
      <c r="F309" s="50"/>
      <c r="G309" s="50"/>
      <c r="H309" s="50"/>
      <c r="I309" s="49"/>
    </row>
    <row r="310" spans="1:9" s="30" customFormat="1" ht="21" hidden="1">
      <c r="A310" s="133"/>
      <c r="B310" s="134"/>
      <c r="C310" s="51"/>
      <c r="D310" s="51"/>
      <c r="E310" s="51"/>
      <c r="F310" s="50"/>
      <c r="G310" s="50"/>
      <c r="H310" s="50"/>
      <c r="I310" s="49"/>
    </row>
    <row r="311" spans="1:9" s="30" customFormat="1" ht="21" hidden="1">
      <c r="A311" s="133"/>
      <c r="B311" s="100"/>
      <c r="C311" s="134"/>
      <c r="D311" s="134"/>
      <c r="E311" s="51"/>
      <c r="F311" s="50"/>
      <c r="G311" s="50"/>
      <c r="H311" s="50"/>
      <c r="I311" s="49"/>
    </row>
    <row r="312" spans="1:9" s="30" customFormat="1" ht="21" hidden="1">
      <c r="A312" s="64"/>
      <c r="B312" s="61" t="s">
        <v>50</v>
      </c>
      <c r="C312" s="62"/>
      <c r="D312" s="93" t="s">
        <v>51</v>
      </c>
      <c r="E312" s="136" t="s">
        <v>52</v>
      </c>
      <c r="F312" s="51"/>
      <c r="I312" s="49"/>
    </row>
    <row r="313" spans="1:9" s="30" customFormat="1" ht="36" customHeight="1" hidden="1">
      <c r="A313" s="61" t="s">
        <v>71</v>
      </c>
      <c r="B313" s="61">
        <f>F30</f>
        <v>0</v>
      </c>
      <c r="C313" s="62"/>
      <c r="D313" s="62">
        <f>G30</f>
        <v>0</v>
      </c>
      <c r="E313" s="68">
        <f>B313+D313</f>
        <v>0</v>
      </c>
      <c r="F313" s="564" t="s">
        <v>69</v>
      </c>
      <c r="G313" s="565"/>
      <c r="H313" s="53"/>
      <c r="I313" s="54">
        <v>1538517</v>
      </c>
    </row>
    <row r="314" spans="1:9" s="30" customFormat="1" ht="21" hidden="1">
      <c r="A314" s="64"/>
      <c r="B314" s="64">
        <f>F53</f>
        <v>0</v>
      </c>
      <c r="C314" s="65"/>
      <c r="D314" s="65">
        <f>G53</f>
        <v>0</v>
      </c>
      <c r="E314" s="68">
        <f>B314+D314</f>
        <v>0</v>
      </c>
      <c r="F314" s="542" t="s">
        <v>62</v>
      </c>
      <c r="G314" s="543"/>
      <c r="H314" s="55"/>
      <c r="I314" s="56">
        <f>B316</f>
        <v>0</v>
      </c>
    </row>
    <row r="315" spans="1:9" s="30" customFormat="1" ht="102" hidden="1">
      <c r="A315" s="64" t="s">
        <v>65</v>
      </c>
      <c r="B315" s="64">
        <f>I87</f>
        <v>0</v>
      </c>
      <c r="C315" s="65"/>
      <c r="D315" s="62"/>
      <c r="E315" s="68">
        <f>B315+D315</f>
        <v>0</v>
      </c>
      <c r="F315" s="542" t="s">
        <v>64</v>
      </c>
      <c r="G315" s="543"/>
      <c r="H315" s="55"/>
      <c r="I315" s="56"/>
    </row>
    <row r="316" spans="1:9" s="30" customFormat="1" ht="39" customHeight="1" hidden="1">
      <c r="A316" s="61" t="s">
        <v>60</v>
      </c>
      <c r="B316" s="61">
        <f>B314+B315</f>
        <v>0</v>
      </c>
      <c r="C316" s="62"/>
      <c r="D316" s="62">
        <f>D314+D315</f>
        <v>0</v>
      </c>
      <c r="E316" s="68">
        <f>B316+D316</f>
        <v>0</v>
      </c>
      <c r="F316" s="542" t="s">
        <v>67</v>
      </c>
      <c r="G316" s="543"/>
      <c r="H316" s="55"/>
      <c r="I316" s="56"/>
    </row>
    <row r="317" spans="1:9" s="30" customFormat="1" ht="21" hidden="1" thickBot="1">
      <c r="A317" s="61"/>
      <c r="B317" s="61"/>
      <c r="C317" s="62"/>
      <c r="D317" s="65"/>
      <c r="E317" s="68"/>
      <c r="F317" s="537" t="s">
        <v>63</v>
      </c>
      <c r="G317" s="538"/>
      <c r="H317" s="58"/>
      <c r="I317" s="59">
        <f>I313-I314-I315-I316</f>
        <v>1538517</v>
      </c>
    </row>
    <row r="318" spans="1:9" s="1" customFormat="1" ht="21" hidden="1">
      <c r="A318" s="2" t="s">
        <v>44</v>
      </c>
      <c r="B318" s="61">
        <f>F173</f>
        <v>0</v>
      </c>
      <c r="C318" s="62"/>
      <c r="D318" s="62">
        <f>G173</f>
        <v>0</v>
      </c>
      <c r="E318" s="63">
        <f>B318+D318</f>
        <v>0</v>
      </c>
      <c r="F318" s="69"/>
      <c r="G318" s="70"/>
      <c r="H318" s="70"/>
      <c r="I318" s="71"/>
    </row>
    <row r="319" spans="1:9" s="1" customFormat="1" ht="36" hidden="1">
      <c r="A319" s="2" t="s">
        <v>45</v>
      </c>
      <c r="B319" s="61">
        <f>F144</f>
        <v>0</v>
      </c>
      <c r="C319" s="62"/>
      <c r="D319" s="65"/>
      <c r="E319" s="63">
        <f>B319+D319</f>
        <v>0</v>
      </c>
      <c r="F319" s="52"/>
      <c r="G319" s="55"/>
      <c r="H319" s="55"/>
      <c r="I319" s="56"/>
    </row>
    <row r="320" spans="1:9" s="1" customFormat="1" ht="21" hidden="1" thickBot="1">
      <c r="A320" s="2" t="s">
        <v>58</v>
      </c>
      <c r="B320" s="66">
        <f>F211</f>
        <v>0</v>
      </c>
      <c r="C320" s="307"/>
      <c r="D320" s="65"/>
      <c r="E320" s="63">
        <f>B320+D320</f>
        <v>0</v>
      </c>
      <c r="F320" s="57"/>
      <c r="G320" s="58"/>
      <c r="H320" s="58"/>
      <c r="I320" s="59"/>
    </row>
    <row r="321" spans="1:9" s="1" customFormat="1" ht="21" hidden="1" thickBot="1">
      <c r="A321" s="2" t="s">
        <v>27</v>
      </c>
      <c r="B321" s="66">
        <f>B313+B316+B318+B319+B320</f>
        <v>0</v>
      </c>
      <c r="C321" s="307"/>
      <c r="D321" s="62">
        <f>D313+D316+D318+D319</f>
        <v>0</v>
      </c>
      <c r="E321" s="67">
        <f>B321+D321</f>
        <v>0</v>
      </c>
      <c r="F321" s="60"/>
      <c r="G321" s="21"/>
      <c r="H321" s="21"/>
      <c r="I321" s="49"/>
    </row>
    <row r="322" spans="1:9" s="1" customFormat="1" ht="17.25" hidden="1">
      <c r="A322" s="3"/>
      <c r="B322" s="3"/>
      <c r="C322" s="3"/>
      <c r="D322" s="3"/>
      <c r="E322" s="3"/>
      <c r="F322" s="3"/>
      <c r="I322" s="5"/>
    </row>
    <row r="323" spans="1:9" s="1" customFormat="1" ht="42.75" customHeight="1" hidden="1">
      <c r="A323" s="558" t="s">
        <v>70</v>
      </c>
      <c r="B323" s="559"/>
      <c r="C323" s="559"/>
      <c r="D323" s="559"/>
      <c r="E323" s="559"/>
      <c r="F323" s="559"/>
      <c r="G323" s="559"/>
      <c r="H323" s="559"/>
      <c r="I323" s="559"/>
    </row>
    <row r="324" spans="1:9" s="1" customFormat="1" ht="17.25">
      <c r="A324" s="4"/>
      <c r="B324" s="4"/>
      <c r="C324" s="4"/>
      <c r="D324" s="3"/>
      <c r="E324" s="3"/>
      <c r="F324" s="3"/>
      <c r="I324" s="5"/>
    </row>
    <row r="325" spans="1:9" s="1" customFormat="1" ht="22.5" hidden="1">
      <c r="A325" s="549"/>
      <c r="B325" s="550"/>
      <c r="C325" s="550"/>
      <c r="D325" s="550"/>
      <c r="E325" s="3"/>
      <c r="F325" s="4"/>
      <c r="I325" s="5"/>
    </row>
    <row r="326" spans="1:6" s="21" customFormat="1" ht="22.5">
      <c r="A326" s="197"/>
      <c r="B326" s="197"/>
      <c r="C326" s="197"/>
      <c r="D326" s="197"/>
      <c r="E326" s="60"/>
      <c r="F326" s="60"/>
    </row>
    <row r="327" spans="1:4" s="21" customFormat="1" ht="22.5">
      <c r="A327" s="208"/>
      <c r="B327" s="198"/>
      <c r="C327" s="198"/>
      <c r="D327" s="198"/>
    </row>
    <row r="328" spans="1:4" s="30" customFormat="1" ht="22.5">
      <c r="A328" s="208"/>
      <c r="B328" s="198"/>
      <c r="C328" s="198"/>
      <c r="D328" s="198"/>
    </row>
    <row r="329" spans="1:4" s="30" customFormat="1" ht="22.5">
      <c r="A329" s="208"/>
      <c r="B329" s="198"/>
      <c r="C329" s="198"/>
      <c r="D329" s="198"/>
    </row>
    <row r="330" spans="1:4" s="30" customFormat="1" ht="22.5">
      <c r="A330" s="208"/>
      <c r="B330" s="198"/>
      <c r="C330" s="198"/>
      <c r="D330" s="198"/>
    </row>
    <row r="331" spans="1:4" s="30" customFormat="1" ht="22.5">
      <c r="A331" s="208"/>
      <c r="B331" s="198"/>
      <c r="C331" s="198"/>
      <c r="D331" s="198"/>
    </row>
    <row r="332" spans="1:4" s="30" customFormat="1" ht="22.5">
      <c r="A332" s="198"/>
      <c r="B332" s="198"/>
      <c r="C332" s="198"/>
      <c r="D332" s="198"/>
    </row>
    <row r="333" spans="1:4" s="30" customFormat="1" ht="22.5">
      <c r="A333" s="198"/>
      <c r="B333" s="198"/>
      <c r="C333" s="198"/>
      <c r="D333" s="198"/>
    </row>
    <row r="334" spans="1:4" s="30" customFormat="1" ht="22.5">
      <c r="A334" s="199"/>
      <c r="B334" s="199"/>
      <c r="C334" s="199"/>
      <c r="D334" s="199"/>
    </row>
    <row r="335" spans="1:4" s="30" customFormat="1" ht="22.5">
      <c r="A335" s="199"/>
      <c r="B335" s="199"/>
      <c r="C335" s="199"/>
      <c r="D335" s="199"/>
    </row>
    <row r="336" s="30" customFormat="1" ht="20.25"/>
    <row r="337" s="30" customFormat="1" ht="20.25"/>
    <row r="338" s="30" customFormat="1" ht="20.25"/>
  </sheetData>
  <sheetProtection/>
  <mergeCells count="21">
    <mergeCell ref="A1:F1"/>
    <mergeCell ref="A30:E30"/>
    <mergeCell ref="A53:E53"/>
    <mergeCell ref="A87:E87"/>
    <mergeCell ref="B3:E3"/>
    <mergeCell ref="A325:D325"/>
    <mergeCell ref="A211:E211"/>
    <mergeCell ref="B148:E148"/>
    <mergeCell ref="B173:E173"/>
    <mergeCell ref="A323:I323"/>
    <mergeCell ref="B140:E140"/>
    <mergeCell ref="F313:G313"/>
    <mergeCell ref="F315:G315"/>
    <mergeCell ref="F314:G314"/>
    <mergeCell ref="B145:E145"/>
    <mergeCell ref="D183:E183"/>
    <mergeCell ref="F317:G317"/>
    <mergeCell ref="A90:I90"/>
    <mergeCell ref="F316:G316"/>
    <mergeCell ref="A144:E144"/>
    <mergeCell ref="B133:E133"/>
  </mergeCells>
  <printOptions/>
  <pageMargins left="0.7480314960629921" right="0.7480314960629921" top="0.984251968503937" bottom="0.984251968503937" header="0.5118110236220472" footer="0.5118110236220472"/>
  <pageSetup fitToHeight="2" fitToWidth="2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2"/>
  <sheetViews>
    <sheetView view="pageBreakPreview" zoomScale="75" zoomScaleNormal="50" zoomScaleSheetLayoutView="75" zoomScalePageLayoutView="0" workbookViewId="0" topLeftCell="A49">
      <selection activeCell="E218" sqref="E218"/>
    </sheetView>
  </sheetViews>
  <sheetFormatPr defaultColWidth="9.00390625" defaultRowHeight="12.75"/>
  <cols>
    <col min="1" max="1" width="37.50390625" style="0" customWidth="1"/>
    <col min="2" max="3" width="15.375" style="0" customWidth="1"/>
    <col min="4" max="4" width="36.125" style="0" customWidth="1"/>
    <col min="5" max="5" width="48.125" style="0" customWidth="1"/>
    <col min="6" max="6" width="16.625" style="0" customWidth="1"/>
    <col min="7" max="7" width="14.625" style="0" customWidth="1"/>
    <col min="8" max="8" width="0.5" style="0" hidden="1" customWidth="1"/>
    <col min="9" max="9" width="14.50390625" style="0" customWidth="1"/>
  </cols>
  <sheetData>
    <row r="1" spans="1:7" ht="66.75" customHeight="1" thickBot="1">
      <c r="A1" s="570" t="s">
        <v>198</v>
      </c>
      <c r="B1" s="570"/>
      <c r="C1" s="570"/>
      <c r="D1" s="570"/>
      <c r="E1" s="570"/>
      <c r="F1" s="571"/>
      <c r="G1" s="327" t="s">
        <v>224</v>
      </c>
    </row>
    <row r="2" spans="1:9" s="30" customFormat="1" ht="147" thickBot="1">
      <c r="A2" s="72" t="s">
        <v>0</v>
      </c>
      <c r="B2" s="73" t="s">
        <v>4</v>
      </c>
      <c r="C2" s="73"/>
      <c r="D2" s="73" t="s">
        <v>5</v>
      </c>
      <c r="E2" s="74" t="s">
        <v>1</v>
      </c>
      <c r="F2" s="10" t="s">
        <v>56</v>
      </c>
      <c r="G2" s="75" t="s">
        <v>55</v>
      </c>
      <c r="H2" s="11" t="s">
        <v>19</v>
      </c>
      <c r="I2" s="76" t="s">
        <v>61</v>
      </c>
    </row>
    <row r="3" spans="1:9" s="30" customFormat="1" ht="44.25" customHeight="1" thickBot="1">
      <c r="A3" s="275"/>
      <c r="B3" s="578" t="s">
        <v>135</v>
      </c>
      <c r="C3" s="578"/>
      <c r="D3" s="579"/>
      <c r="E3" s="580"/>
      <c r="F3" s="10">
        <f>SUM(F4:F25)</f>
        <v>-1341000</v>
      </c>
      <c r="G3" s="10">
        <f>SUM(G4:G25)</f>
        <v>1341000</v>
      </c>
      <c r="H3" s="11"/>
      <c r="I3" s="76">
        <f>SUM(F3+G3)</f>
        <v>0</v>
      </c>
    </row>
    <row r="4" spans="1:9" s="30" customFormat="1" ht="42" thickBot="1">
      <c r="A4" s="86" t="s">
        <v>2</v>
      </c>
      <c r="B4" s="86">
        <v>312010</v>
      </c>
      <c r="C4" s="86">
        <v>80101</v>
      </c>
      <c r="D4" s="206" t="s">
        <v>13</v>
      </c>
      <c r="E4" s="223" t="s">
        <v>177</v>
      </c>
      <c r="F4" s="274"/>
      <c r="G4" s="302">
        <v>120000</v>
      </c>
      <c r="H4" s="303"/>
      <c r="I4" s="304">
        <f>SUM(F4+G4)</f>
        <v>120000</v>
      </c>
    </row>
    <row r="5" spans="1:9" s="30" customFormat="1" ht="52.5" thickBot="1">
      <c r="A5" s="86"/>
      <c r="B5" s="86">
        <v>312010</v>
      </c>
      <c r="C5" s="86">
        <v>80101</v>
      </c>
      <c r="D5" s="206" t="s">
        <v>13</v>
      </c>
      <c r="E5" s="223" t="s">
        <v>178</v>
      </c>
      <c r="F5" s="274"/>
      <c r="G5" s="302">
        <v>120000</v>
      </c>
      <c r="H5" s="303"/>
      <c r="I5" s="304">
        <f aca="true" t="shared" si="0" ref="I5:I24">SUM(F5+G5)</f>
        <v>120000</v>
      </c>
    </row>
    <row r="6" spans="1:9" s="30" customFormat="1" ht="69.75" thickBot="1">
      <c r="A6" s="86"/>
      <c r="B6" s="86">
        <v>312010</v>
      </c>
      <c r="C6" s="86">
        <v>80101</v>
      </c>
      <c r="D6" s="206" t="s">
        <v>13</v>
      </c>
      <c r="E6" s="223" t="s">
        <v>221</v>
      </c>
      <c r="F6" s="274"/>
      <c r="G6" s="302">
        <v>70000</v>
      </c>
      <c r="H6" s="303"/>
      <c r="I6" s="304">
        <f t="shared" si="0"/>
        <v>70000</v>
      </c>
    </row>
    <row r="7" spans="1:9" s="30" customFormat="1" ht="52.5" thickBot="1">
      <c r="A7" s="86"/>
      <c r="B7" s="86">
        <v>312010</v>
      </c>
      <c r="C7" s="86">
        <v>80101</v>
      </c>
      <c r="D7" s="206" t="s">
        <v>13</v>
      </c>
      <c r="E7" s="223" t="s">
        <v>183</v>
      </c>
      <c r="F7" s="274"/>
      <c r="G7" s="302">
        <v>50000</v>
      </c>
      <c r="H7" s="303"/>
      <c r="I7" s="304">
        <f t="shared" si="0"/>
        <v>50000</v>
      </c>
    </row>
    <row r="8" spans="1:9" s="30" customFormat="1" ht="52.5" thickBot="1">
      <c r="A8" s="86"/>
      <c r="B8" s="86">
        <v>312010</v>
      </c>
      <c r="C8" s="86">
        <v>80101</v>
      </c>
      <c r="D8" s="206" t="s">
        <v>13</v>
      </c>
      <c r="E8" s="223" t="s">
        <v>192</v>
      </c>
      <c r="F8" s="274"/>
      <c r="G8" s="302">
        <v>25000</v>
      </c>
      <c r="H8" s="303"/>
      <c r="I8" s="304">
        <f t="shared" si="0"/>
        <v>25000</v>
      </c>
    </row>
    <row r="9" spans="1:9" s="30" customFormat="1" ht="21" hidden="1" thickBot="1">
      <c r="A9" s="86"/>
      <c r="B9" s="86"/>
      <c r="C9" s="86"/>
      <c r="D9" s="86"/>
      <c r="E9" s="223"/>
      <c r="F9" s="274"/>
      <c r="G9" s="302"/>
      <c r="H9" s="303"/>
      <c r="I9" s="304"/>
    </row>
    <row r="10" spans="1:9" s="30" customFormat="1" ht="42" thickBot="1">
      <c r="A10" s="86" t="s">
        <v>22</v>
      </c>
      <c r="B10" s="86">
        <v>1011010</v>
      </c>
      <c r="C10" s="86">
        <v>70101</v>
      </c>
      <c r="D10" s="84" t="s">
        <v>180</v>
      </c>
      <c r="E10" s="223" t="s">
        <v>181</v>
      </c>
      <c r="F10" s="274"/>
      <c r="G10" s="302">
        <v>60000</v>
      </c>
      <c r="H10" s="303"/>
      <c r="I10" s="304">
        <f t="shared" si="0"/>
        <v>60000</v>
      </c>
    </row>
    <row r="11" spans="1:9" s="30" customFormat="1" ht="41.25" thickBot="1">
      <c r="A11" s="86"/>
      <c r="B11" s="86">
        <v>1011010</v>
      </c>
      <c r="C11" s="86">
        <v>70101</v>
      </c>
      <c r="D11" s="84" t="s">
        <v>180</v>
      </c>
      <c r="E11" s="223" t="s">
        <v>194</v>
      </c>
      <c r="F11" s="274"/>
      <c r="G11" s="302">
        <v>18000</v>
      </c>
      <c r="H11" s="303"/>
      <c r="I11" s="304">
        <f t="shared" si="0"/>
        <v>18000</v>
      </c>
    </row>
    <row r="12" spans="1:9" s="30" customFormat="1" ht="21" hidden="1" thickBot="1">
      <c r="A12" s="86"/>
      <c r="B12" s="86"/>
      <c r="C12" s="86"/>
      <c r="D12" s="84"/>
      <c r="E12" s="223"/>
      <c r="F12" s="274"/>
      <c r="G12" s="302"/>
      <c r="H12" s="303"/>
      <c r="I12" s="304"/>
    </row>
    <row r="13" spans="1:9" s="30" customFormat="1" ht="122.25" thickBot="1">
      <c r="A13" s="86"/>
      <c r="B13" s="86">
        <v>1011020</v>
      </c>
      <c r="C13" s="86">
        <v>70201</v>
      </c>
      <c r="D13" s="84" t="s">
        <v>8</v>
      </c>
      <c r="E13" s="223" t="s">
        <v>186</v>
      </c>
      <c r="F13" s="274"/>
      <c r="G13" s="302">
        <v>40000</v>
      </c>
      <c r="H13" s="303"/>
      <c r="I13" s="304">
        <f t="shared" si="0"/>
        <v>40000</v>
      </c>
    </row>
    <row r="14" spans="1:9" s="30" customFormat="1" ht="35.25" thickBot="1">
      <c r="A14" s="86"/>
      <c r="B14" s="86">
        <v>1011020</v>
      </c>
      <c r="C14" s="86">
        <v>70201</v>
      </c>
      <c r="D14" s="84" t="s">
        <v>8</v>
      </c>
      <c r="E14" s="223" t="s">
        <v>187</v>
      </c>
      <c r="F14" s="274"/>
      <c r="G14" s="302">
        <v>20000</v>
      </c>
      <c r="H14" s="303"/>
      <c r="I14" s="304">
        <f t="shared" si="0"/>
        <v>20000</v>
      </c>
    </row>
    <row r="15" spans="1:9" s="30" customFormat="1" ht="35.25" thickBot="1">
      <c r="A15" s="86"/>
      <c r="B15" s="86">
        <v>1011020</v>
      </c>
      <c r="C15" s="86">
        <v>70201</v>
      </c>
      <c r="D15" s="84" t="s">
        <v>8</v>
      </c>
      <c r="E15" s="223" t="s">
        <v>188</v>
      </c>
      <c r="F15" s="274"/>
      <c r="G15" s="302">
        <v>20000</v>
      </c>
      <c r="H15" s="303"/>
      <c r="I15" s="304">
        <f t="shared" si="0"/>
        <v>20000</v>
      </c>
    </row>
    <row r="16" spans="1:9" s="30" customFormat="1" ht="35.25" thickBot="1">
      <c r="A16" s="86"/>
      <c r="B16" s="86">
        <v>1011020</v>
      </c>
      <c r="C16" s="86">
        <v>70201</v>
      </c>
      <c r="D16" s="84" t="s">
        <v>8</v>
      </c>
      <c r="E16" s="223" t="s">
        <v>193</v>
      </c>
      <c r="F16" s="274"/>
      <c r="G16" s="302">
        <v>20000</v>
      </c>
      <c r="H16" s="303"/>
      <c r="I16" s="304">
        <f t="shared" si="0"/>
        <v>20000</v>
      </c>
    </row>
    <row r="17" spans="1:9" s="30" customFormat="1" ht="87" thickBot="1">
      <c r="A17" s="86"/>
      <c r="B17" s="86">
        <v>1011020</v>
      </c>
      <c r="C17" s="86">
        <v>70201</v>
      </c>
      <c r="D17" s="84" t="s">
        <v>8</v>
      </c>
      <c r="E17" s="223" t="s">
        <v>195</v>
      </c>
      <c r="F17" s="274"/>
      <c r="G17" s="302">
        <v>44000</v>
      </c>
      <c r="H17" s="303"/>
      <c r="I17" s="304">
        <f t="shared" si="0"/>
        <v>44000</v>
      </c>
    </row>
    <row r="18" spans="1:9" s="30" customFormat="1" ht="87" thickBot="1">
      <c r="A18" s="86"/>
      <c r="B18" s="86">
        <v>1011020</v>
      </c>
      <c r="C18" s="86">
        <v>70201</v>
      </c>
      <c r="D18" s="84" t="s">
        <v>8</v>
      </c>
      <c r="E18" s="223" t="s">
        <v>197</v>
      </c>
      <c r="F18" s="274"/>
      <c r="G18" s="302">
        <v>44000</v>
      </c>
      <c r="H18" s="303"/>
      <c r="I18" s="304">
        <f t="shared" si="0"/>
        <v>44000</v>
      </c>
    </row>
    <row r="19" spans="1:9" s="30" customFormat="1" ht="35.25" thickBot="1">
      <c r="A19" s="86"/>
      <c r="B19" s="86">
        <v>1011020</v>
      </c>
      <c r="C19" s="86">
        <v>70201</v>
      </c>
      <c r="D19" s="84" t="s">
        <v>8</v>
      </c>
      <c r="E19" s="223" t="s">
        <v>196</v>
      </c>
      <c r="F19" s="274"/>
      <c r="G19" s="302">
        <v>500000</v>
      </c>
      <c r="H19" s="303"/>
      <c r="I19" s="304">
        <f t="shared" si="0"/>
        <v>500000</v>
      </c>
    </row>
    <row r="20" spans="1:9" s="30" customFormat="1" ht="52.5" thickBot="1">
      <c r="A20" s="86" t="s">
        <v>132</v>
      </c>
      <c r="B20" s="86">
        <v>2414090</v>
      </c>
      <c r="C20" s="86">
        <v>110204</v>
      </c>
      <c r="D20" s="84" t="s">
        <v>94</v>
      </c>
      <c r="E20" s="223" t="s">
        <v>182</v>
      </c>
      <c r="F20" s="274"/>
      <c r="G20" s="302">
        <v>45000</v>
      </c>
      <c r="H20" s="303"/>
      <c r="I20" s="304">
        <f t="shared" si="0"/>
        <v>45000</v>
      </c>
    </row>
    <row r="21" spans="1:9" s="30" customFormat="1" ht="52.5" thickBot="1">
      <c r="A21" s="86"/>
      <c r="B21" s="86">
        <v>2414090</v>
      </c>
      <c r="C21" s="86">
        <v>110204</v>
      </c>
      <c r="D21" s="84" t="s">
        <v>94</v>
      </c>
      <c r="E21" s="223" t="s">
        <v>184</v>
      </c>
      <c r="F21" s="274"/>
      <c r="G21" s="302">
        <v>40000</v>
      </c>
      <c r="H21" s="303"/>
      <c r="I21" s="304">
        <f t="shared" si="0"/>
        <v>40000</v>
      </c>
    </row>
    <row r="22" spans="1:9" s="30" customFormat="1" ht="35.25" thickBot="1">
      <c r="A22" s="86"/>
      <c r="B22" s="86">
        <v>2414090</v>
      </c>
      <c r="C22" s="86">
        <v>110204</v>
      </c>
      <c r="D22" s="84" t="s">
        <v>94</v>
      </c>
      <c r="E22" s="223" t="s">
        <v>185</v>
      </c>
      <c r="F22" s="274"/>
      <c r="G22" s="302">
        <v>40000</v>
      </c>
      <c r="H22" s="303"/>
      <c r="I22" s="304">
        <f t="shared" si="0"/>
        <v>40000</v>
      </c>
    </row>
    <row r="23" spans="1:9" s="30" customFormat="1" ht="35.25" thickBot="1">
      <c r="A23" s="86"/>
      <c r="B23" s="86">
        <v>2414090</v>
      </c>
      <c r="C23" s="86">
        <v>110204</v>
      </c>
      <c r="D23" s="84" t="s">
        <v>94</v>
      </c>
      <c r="E23" s="223" t="s">
        <v>189</v>
      </c>
      <c r="F23" s="274"/>
      <c r="G23" s="302">
        <v>30000</v>
      </c>
      <c r="H23" s="303"/>
      <c r="I23" s="304">
        <f t="shared" si="0"/>
        <v>30000</v>
      </c>
    </row>
    <row r="24" spans="1:9" s="30" customFormat="1" ht="63" thickBot="1">
      <c r="A24" s="86" t="s">
        <v>216</v>
      </c>
      <c r="B24" s="86">
        <v>151315</v>
      </c>
      <c r="C24" s="86">
        <v>91206</v>
      </c>
      <c r="D24" s="84" t="s">
        <v>190</v>
      </c>
      <c r="E24" s="223" t="s">
        <v>191</v>
      </c>
      <c r="F24" s="274"/>
      <c r="G24" s="302">
        <v>35000</v>
      </c>
      <c r="H24" s="303"/>
      <c r="I24" s="304">
        <f t="shared" si="0"/>
        <v>35000</v>
      </c>
    </row>
    <row r="25" spans="1:9" s="30" customFormat="1" ht="35.25" thickBot="1">
      <c r="A25" s="86" t="s">
        <v>66</v>
      </c>
      <c r="B25" s="86">
        <v>7618440</v>
      </c>
      <c r="C25" s="86">
        <v>250366</v>
      </c>
      <c r="D25" s="84"/>
      <c r="E25" s="223" t="s">
        <v>179</v>
      </c>
      <c r="F25" s="274">
        <v>-1341000</v>
      </c>
      <c r="G25" s="302"/>
      <c r="H25" s="303"/>
      <c r="I25" s="304"/>
    </row>
    <row r="26" spans="1:9" s="30" customFormat="1" ht="21" hidden="1" thickBot="1">
      <c r="A26" s="86"/>
      <c r="B26" s="86"/>
      <c r="C26" s="86"/>
      <c r="D26" s="84"/>
      <c r="E26" s="84"/>
      <c r="F26" s="274"/>
      <c r="G26" s="75"/>
      <c r="H26" s="11"/>
      <c r="I26" s="76"/>
    </row>
    <row r="27" spans="1:9" s="30" customFormat="1" ht="21" hidden="1" thickBot="1">
      <c r="A27" s="86"/>
      <c r="B27" s="86"/>
      <c r="C27" s="86"/>
      <c r="D27" s="84"/>
      <c r="E27" s="84"/>
      <c r="F27" s="274"/>
      <c r="G27" s="75"/>
      <c r="H27" s="11"/>
      <c r="I27" s="76"/>
    </row>
    <row r="28" spans="1:9" s="30" customFormat="1" ht="21" hidden="1" thickBot="1">
      <c r="A28" s="86"/>
      <c r="B28" s="86"/>
      <c r="C28" s="86"/>
      <c r="D28" s="84"/>
      <c r="E28" s="84"/>
      <c r="F28" s="274"/>
      <c r="G28" s="75"/>
      <c r="H28" s="11"/>
      <c r="I28" s="76"/>
    </row>
    <row r="29" spans="1:9" s="30" customFormat="1" ht="21" thickBot="1">
      <c r="A29" s="86"/>
      <c r="B29" s="86"/>
      <c r="C29" s="86"/>
      <c r="D29" s="86"/>
      <c r="E29" s="86"/>
      <c r="F29" s="274"/>
      <c r="G29" s="75"/>
      <c r="H29" s="11"/>
      <c r="I29" s="76"/>
    </row>
    <row r="30" spans="1:9" s="30" customFormat="1" ht="21" thickBot="1">
      <c r="A30" s="561" t="s">
        <v>222</v>
      </c>
      <c r="B30" s="572"/>
      <c r="C30" s="572"/>
      <c r="D30" s="572"/>
      <c r="E30" s="572"/>
      <c r="F30" s="10">
        <f>F32+F33+F34</f>
        <v>90000</v>
      </c>
      <c r="G30" s="10">
        <f>G32+G33+G34</f>
        <v>0</v>
      </c>
      <c r="H30" s="10"/>
      <c r="I30" s="12">
        <f>F30+G30</f>
        <v>90000</v>
      </c>
    </row>
    <row r="31" spans="1:9" s="30" customFormat="1" ht="21" thickBot="1">
      <c r="A31" s="78"/>
      <c r="B31" s="79"/>
      <c r="C31" s="306"/>
      <c r="D31" s="80"/>
      <c r="E31" s="81"/>
      <c r="F31" s="10"/>
      <c r="G31" s="10"/>
      <c r="H31" s="13" t="e">
        <f>H32+H33+#REF!+#REF!+#REF!</f>
        <v>#REF!</v>
      </c>
      <c r="I31" s="12">
        <f>F31+G31</f>
        <v>0</v>
      </c>
    </row>
    <row r="32" spans="1:9" s="30" customFormat="1" ht="144" thickBot="1">
      <c r="A32" s="326" t="s">
        <v>68</v>
      </c>
      <c r="B32" s="144">
        <v>318370</v>
      </c>
      <c r="C32" s="183">
        <v>250344</v>
      </c>
      <c r="D32" s="163" t="s">
        <v>53</v>
      </c>
      <c r="E32" s="148" t="s">
        <v>223</v>
      </c>
      <c r="F32" s="15">
        <v>40000</v>
      </c>
      <c r="G32" s="14"/>
      <c r="H32" s="16">
        <f>SUM(F32:G32)</f>
        <v>40000</v>
      </c>
      <c r="I32" s="12">
        <f>F32+G32</f>
        <v>40000</v>
      </c>
    </row>
    <row r="33" spans="1:9" s="30" customFormat="1" ht="183.75" thickBot="1">
      <c r="A33" s="64"/>
      <c r="B33" s="86">
        <v>38370</v>
      </c>
      <c r="C33" s="86">
        <v>250344</v>
      </c>
      <c r="D33" s="163" t="s">
        <v>53</v>
      </c>
      <c r="E33" s="85" t="s">
        <v>225</v>
      </c>
      <c r="F33" s="18">
        <v>50000</v>
      </c>
      <c r="G33" s="17"/>
      <c r="H33" s="19">
        <f>SUM(F33:G33)</f>
        <v>50000</v>
      </c>
      <c r="I33" s="12">
        <f>F33+G33</f>
        <v>50000</v>
      </c>
    </row>
    <row r="34" spans="1:9" s="30" customFormat="1" ht="102" customHeight="1" thickBot="1">
      <c r="A34" s="171"/>
      <c r="B34" s="156"/>
      <c r="C34" s="156"/>
      <c r="D34" s="171"/>
      <c r="E34" s="141"/>
      <c r="F34" s="137"/>
      <c r="G34" s="137"/>
      <c r="H34" s="138"/>
      <c r="I34" s="142">
        <f>F34+G34</f>
        <v>0</v>
      </c>
    </row>
    <row r="35" spans="1:9" s="30" customFormat="1" ht="21" thickBot="1">
      <c r="A35" s="72"/>
      <c r="B35" s="553" t="s">
        <v>58</v>
      </c>
      <c r="C35" s="554"/>
      <c r="D35" s="555"/>
      <c r="E35" s="556"/>
      <c r="F35" s="205">
        <f>F36+F37+F38+F39+F40+F41+F42+F43+F44+F45+F49+F50+F51+F52+F53+F54+F55+F59+F67+F48+F68+F69</f>
        <v>-1600100</v>
      </c>
      <c r="G35" s="205">
        <f>G36+G37+G38+G39+G40+G41+G42+G43+G44+G45+G49+G50+G51+G52+G53+G54+G55+G59+G67+G48+G68+G69+G46</f>
        <v>1600100</v>
      </c>
      <c r="H35" s="205">
        <f>H36+H37</f>
        <v>257000</v>
      </c>
      <c r="I35" s="205">
        <f>SUM(F35+G35)</f>
        <v>0</v>
      </c>
    </row>
    <row r="36" spans="1:9" s="30" customFormat="1" ht="42">
      <c r="A36" s="214" t="s">
        <v>22</v>
      </c>
      <c r="B36" s="97">
        <v>1011010</v>
      </c>
      <c r="C36" s="97">
        <v>70101</v>
      </c>
      <c r="D36" s="312" t="s">
        <v>217</v>
      </c>
      <c r="E36" s="313" t="s">
        <v>92</v>
      </c>
      <c r="F36" s="15">
        <v>325800</v>
      </c>
      <c r="G36" s="15"/>
      <c r="H36" s="16"/>
      <c r="I36" s="14">
        <f>F36+G36</f>
        <v>325800</v>
      </c>
    </row>
    <row r="37" spans="1:9" s="30" customFormat="1" ht="42" thickBot="1">
      <c r="A37" s="217"/>
      <c r="B37" s="86">
        <v>1011190</v>
      </c>
      <c r="C37" s="86">
        <v>70804</v>
      </c>
      <c r="D37" s="146" t="s">
        <v>10</v>
      </c>
      <c r="E37" s="313" t="s">
        <v>92</v>
      </c>
      <c r="F37" s="18">
        <v>257000</v>
      </c>
      <c r="G37" s="18"/>
      <c r="H37" s="19">
        <f>SUM(F37-G37)</f>
        <v>257000</v>
      </c>
      <c r="I37" s="47">
        <f aca="true" t="shared" si="1" ref="I37:I94">F37+G37</f>
        <v>257000</v>
      </c>
    </row>
    <row r="38" spans="1:9" s="30" customFormat="1" ht="21" thickBot="1">
      <c r="A38" s="217"/>
      <c r="B38" s="86">
        <v>1015031</v>
      </c>
      <c r="C38" s="86">
        <v>130107</v>
      </c>
      <c r="D38" s="146" t="s">
        <v>18</v>
      </c>
      <c r="E38" s="313" t="s">
        <v>92</v>
      </c>
      <c r="F38" s="18">
        <v>96700</v>
      </c>
      <c r="G38" s="18"/>
      <c r="H38" s="19"/>
      <c r="I38" s="47">
        <f t="shared" si="1"/>
        <v>96700</v>
      </c>
    </row>
    <row r="39" spans="1:9" s="30" customFormat="1" ht="21" thickBot="1">
      <c r="A39" s="217"/>
      <c r="B39" s="86">
        <v>1011020</v>
      </c>
      <c r="C39" s="86">
        <v>70201</v>
      </c>
      <c r="D39" s="146" t="s">
        <v>8</v>
      </c>
      <c r="E39" s="313" t="s">
        <v>92</v>
      </c>
      <c r="F39" s="18">
        <v>-397000</v>
      </c>
      <c r="G39" s="18"/>
      <c r="H39" s="19"/>
      <c r="I39" s="47">
        <f t="shared" si="1"/>
        <v>-397000</v>
      </c>
    </row>
    <row r="40" spans="1:9" s="30" customFormat="1" ht="21" thickBot="1">
      <c r="A40" s="218"/>
      <c r="B40" s="86">
        <v>1011090</v>
      </c>
      <c r="C40" s="86">
        <v>70401</v>
      </c>
      <c r="D40" s="84" t="s">
        <v>15</v>
      </c>
      <c r="E40" s="313" t="s">
        <v>92</v>
      </c>
      <c r="F40" s="18">
        <v>-479500</v>
      </c>
      <c r="G40" s="17"/>
      <c r="H40" s="19"/>
      <c r="I40" s="47">
        <f t="shared" si="1"/>
        <v>-479500</v>
      </c>
    </row>
    <row r="41" spans="1:9" s="30" customFormat="1" ht="21" thickBot="1">
      <c r="A41" s="226"/>
      <c r="B41" s="90">
        <v>1011020</v>
      </c>
      <c r="C41" s="90">
        <v>70201</v>
      </c>
      <c r="D41" s="96" t="s">
        <v>8</v>
      </c>
      <c r="E41" s="98" t="s">
        <v>199</v>
      </c>
      <c r="F41" s="26">
        <v>-128100</v>
      </c>
      <c r="G41" s="23"/>
      <c r="H41" s="314"/>
      <c r="I41" s="47">
        <f t="shared" si="1"/>
        <v>-128100</v>
      </c>
    </row>
    <row r="42" spans="1:9" s="30" customFormat="1" ht="21" thickBot="1">
      <c r="A42" s="226"/>
      <c r="B42" s="90">
        <v>1011020</v>
      </c>
      <c r="C42" s="90">
        <v>70201</v>
      </c>
      <c r="D42" s="96" t="s">
        <v>8</v>
      </c>
      <c r="E42" s="98" t="s">
        <v>200</v>
      </c>
      <c r="F42" s="20"/>
      <c r="G42" s="26">
        <v>110300</v>
      </c>
      <c r="H42" s="314"/>
      <c r="I42" s="47">
        <f t="shared" si="1"/>
        <v>110300</v>
      </c>
    </row>
    <row r="43" spans="1:9" s="30" customFormat="1" ht="41.25" thickBot="1">
      <c r="A43" s="226"/>
      <c r="B43" s="90">
        <v>1011020</v>
      </c>
      <c r="C43" s="90">
        <v>70201</v>
      </c>
      <c r="D43" s="96" t="s">
        <v>8</v>
      </c>
      <c r="E43" s="84" t="s">
        <v>201</v>
      </c>
      <c r="F43" s="95"/>
      <c r="G43" s="84">
        <v>15000</v>
      </c>
      <c r="H43" s="314"/>
      <c r="I43" s="47">
        <f t="shared" si="1"/>
        <v>15000</v>
      </c>
    </row>
    <row r="44" spans="1:9" s="30" customFormat="1" ht="48.75" customHeight="1" hidden="1" thickBot="1">
      <c r="A44" s="226"/>
      <c r="B44" s="315"/>
      <c r="C44" s="315"/>
      <c r="D44" s="96"/>
      <c r="E44" s="84"/>
      <c r="F44" s="95"/>
      <c r="G44" s="84"/>
      <c r="H44" s="314"/>
      <c r="I44" s="47">
        <f t="shared" si="1"/>
        <v>0</v>
      </c>
    </row>
    <row r="45" spans="1:9" s="30" customFormat="1" ht="21" thickBot="1">
      <c r="A45" s="226"/>
      <c r="B45" s="86">
        <v>1011090</v>
      </c>
      <c r="C45" s="315">
        <v>70401</v>
      </c>
      <c r="D45" s="84" t="s">
        <v>15</v>
      </c>
      <c r="E45" s="84" t="s">
        <v>200</v>
      </c>
      <c r="F45" s="95"/>
      <c r="G45" s="84">
        <v>2800</v>
      </c>
      <c r="H45" s="314"/>
      <c r="I45" s="47">
        <f t="shared" si="1"/>
        <v>2800</v>
      </c>
    </row>
    <row r="46" spans="1:9" s="30" customFormat="1" ht="81.75" thickBot="1">
      <c r="A46" s="226" t="s">
        <v>6</v>
      </c>
      <c r="B46" s="315">
        <v>115062</v>
      </c>
      <c r="C46" s="315">
        <v>150201</v>
      </c>
      <c r="D46" s="96" t="s">
        <v>212</v>
      </c>
      <c r="E46" s="84" t="s">
        <v>213</v>
      </c>
      <c r="F46" s="95"/>
      <c r="G46" s="84">
        <v>197000</v>
      </c>
      <c r="H46" s="314"/>
      <c r="I46" s="47">
        <f t="shared" si="1"/>
        <v>197000</v>
      </c>
    </row>
    <row r="47" spans="1:9" s="30" customFormat="1" ht="21" hidden="1" thickBot="1">
      <c r="A47" s="226"/>
      <c r="B47" s="315"/>
      <c r="C47" s="315"/>
      <c r="D47" s="96"/>
      <c r="E47" s="84"/>
      <c r="F47" s="95"/>
      <c r="G47" s="84"/>
      <c r="H47" s="314"/>
      <c r="I47" s="47">
        <f t="shared" si="1"/>
        <v>0</v>
      </c>
    </row>
    <row r="48" spans="1:9" s="30" customFormat="1" ht="21" hidden="1" thickBot="1">
      <c r="A48" s="226"/>
      <c r="B48" s="315"/>
      <c r="C48" s="315"/>
      <c r="D48" s="96"/>
      <c r="E48" s="84"/>
      <c r="F48" s="95"/>
      <c r="G48" s="84"/>
      <c r="H48" s="314"/>
      <c r="I48" s="47"/>
    </row>
    <row r="49" spans="1:9" s="30" customFormat="1" ht="21" thickBot="1">
      <c r="A49" s="226" t="s">
        <v>68</v>
      </c>
      <c r="B49" s="315">
        <v>312010</v>
      </c>
      <c r="C49" s="315">
        <v>80101</v>
      </c>
      <c r="D49" s="84" t="s">
        <v>13</v>
      </c>
      <c r="E49" s="84" t="s">
        <v>199</v>
      </c>
      <c r="F49" s="95">
        <v>-1305000</v>
      </c>
      <c r="G49" s="84"/>
      <c r="H49" s="314"/>
      <c r="I49" s="47">
        <f t="shared" si="1"/>
        <v>-1305000</v>
      </c>
    </row>
    <row r="50" spans="1:9" s="30" customFormat="1" ht="61.5" thickBot="1">
      <c r="A50" s="226"/>
      <c r="B50" s="315">
        <v>312010</v>
      </c>
      <c r="C50" s="315">
        <v>80101</v>
      </c>
      <c r="D50" s="84" t="s">
        <v>13</v>
      </c>
      <c r="E50" s="84" t="s">
        <v>204</v>
      </c>
      <c r="F50" s="95"/>
      <c r="G50" s="84">
        <v>540000</v>
      </c>
      <c r="H50" s="314"/>
      <c r="I50" s="47">
        <f t="shared" si="1"/>
        <v>540000</v>
      </c>
    </row>
    <row r="51" spans="1:9" s="30" customFormat="1" ht="21" thickBot="1">
      <c r="A51" s="218"/>
      <c r="B51" s="315">
        <v>312010</v>
      </c>
      <c r="C51" s="315">
        <v>80101</v>
      </c>
      <c r="D51" s="84" t="s">
        <v>13</v>
      </c>
      <c r="E51" s="84" t="s">
        <v>205</v>
      </c>
      <c r="F51" s="95"/>
      <c r="G51" s="84">
        <v>765000</v>
      </c>
      <c r="H51" s="314"/>
      <c r="I51" s="47">
        <f t="shared" si="1"/>
        <v>765000</v>
      </c>
    </row>
    <row r="52" spans="1:9" s="30" customFormat="1" ht="35.25" thickBot="1">
      <c r="A52" s="218" t="s">
        <v>132</v>
      </c>
      <c r="B52" s="87">
        <v>2414090</v>
      </c>
      <c r="C52" s="87">
        <v>110204</v>
      </c>
      <c r="D52" s="84" t="s">
        <v>94</v>
      </c>
      <c r="E52" s="84" t="s">
        <v>92</v>
      </c>
      <c r="F52" s="95">
        <v>400000</v>
      </c>
      <c r="G52" s="84"/>
      <c r="H52" s="314"/>
      <c r="I52" s="47">
        <f t="shared" si="1"/>
        <v>400000</v>
      </c>
    </row>
    <row r="53" spans="1:9" s="30" customFormat="1" ht="41.25" thickBot="1">
      <c r="A53" s="218"/>
      <c r="B53" s="87">
        <v>2414100</v>
      </c>
      <c r="C53" s="87">
        <v>110205</v>
      </c>
      <c r="D53" s="84" t="s">
        <v>218</v>
      </c>
      <c r="E53" s="84" t="s">
        <v>206</v>
      </c>
      <c r="F53" s="95">
        <v>-110000</v>
      </c>
      <c r="G53" s="84"/>
      <c r="H53" s="314"/>
      <c r="I53" s="47">
        <f t="shared" si="1"/>
        <v>-110000</v>
      </c>
    </row>
    <row r="54" spans="1:9" s="30" customFormat="1" ht="41.25" thickBot="1">
      <c r="A54" s="218"/>
      <c r="B54" s="87">
        <v>2414100</v>
      </c>
      <c r="C54" s="87">
        <v>110205</v>
      </c>
      <c r="D54" s="84" t="s">
        <v>218</v>
      </c>
      <c r="E54" s="84" t="s">
        <v>207</v>
      </c>
      <c r="F54" s="95">
        <v>-310000</v>
      </c>
      <c r="G54" s="84"/>
      <c r="H54" s="314"/>
      <c r="I54" s="47">
        <f t="shared" si="1"/>
        <v>-310000</v>
      </c>
    </row>
    <row r="55" spans="1:9" s="30" customFormat="1" ht="41.25" thickBot="1">
      <c r="A55" s="218"/>
      <c r="B55" s="87">
        <v>2414200</v>
      </c>
      <c r="C55" s="87">
        <v>110502</v>
      </c>
      <c r="D55" s="84" t="s">
        <v>10</v>
      </c>
      <c r="E55" s="84" t="s">
        <v>208</v>
      </c>
      <c r="F55" s="95">
        <v>20000</v>
      </c>
      <c r="G55" s="84"/>
      <c r="H55" s="314"/>
      <c r="I55" s="47">
        <f t="shared" si="1"/>
        <v>20000</v>
      </c>
    </row>
    <row r="56" spans="1:9" s="30" customFormat="1" ht="21" hidden="1" thickBot="1">
      <c r="A56" s="218"/>
      <c r="B56" s="87"/>
      <c r="C56" s="87"/>
      <c r="D56" s="84"/>
      <c r="E56" s="84"/>
      <c r="F56" s="95"/>
      <c r="G56" s="84"/>
      <c r="H56" s="314"/>
      <c r="I56" s="47">
        <f t="shared" si="1"/>
        <v>0</v>
      </c>
    </row>
    <row r="57" spans="1:9" s="30" customFormat="1" ht="21" hidden="1" thickBot="1">
      <c r="A57" s="218"/>
      <c r="B57" s="87"/>
      <c r="C57" s="87"/>
      <c r="D57" s="84"/>
      <c r="E57" s="84"/>
      <c r="F57" s="95"/>
      <c r="G57" s="84"/>
      <c r="H57" s="314"/>
      <c r="I57" s="47">
        <f t="shared" si="1"/>
        <v>0</v>
      </c>
    </row>
    <row r="58" spans="1:9" s="30" customFormat="1" ht="21" hidden="1" thickBot="1">
      <c r="A58" s="218"/>
      <c r="B58" s="87"/>
      <c r="C58" s="87"/>
      <c r="D58" s="84"/>
      <c r="E58" s="84"/>
      <c r="F58" s="95"/>
      <c r="G58" s="84"/>
      <c r="H58" s="314"/>
      <c r="I58" s="47">
        <f t="shared" si="1"/>
        <v>0</v>
      </c>
    </row>
    <row r="59" spans="1:9" s="30" customFormat="1" ht="21" thickBot="1">
      <c r="A59" s="218" t="s">
        <v>68</v>
      </c>
      <c r="B59" s="87">
        <v>318600</v>
      </c>
      <c r="C59" s="87">
        <v>250404</v>
      </c>
      <c r="D59" s="84" t="s">
        <v>134</v>
      </c>
      <c r="E59" s="84" t="s">
        <v>202</v>
      </c>
      <c r="F59" s="316">
        <v>-20000</v>
      </c>
      <c r="G59" s="84"/>
      <c r="H59" s="314"/>
      <c r="I59" s="47">
        <f t="shared" si="1"/>
        <v>-20000</v>
      </c>
    </row>
    <row r="60" spans="1:9" s="30" customFormat="1" ht="24.75" customHeight="1" hidden="1">
      <c r="A60" s="231"/>
      <c r="B60" s="557" t="s">
        <v>131</v>
      </c>
      <c r="C60" s="557"/>
      <c r="D60" s="557"/>
      <c r="E60" s="557"/>
      <c r="F60" s="317">
        <f>SUM(F61+F62+F63)</f>
        <v>0</v>
      </c>
      <c r="G60" s="86">
        <f>SUM(G64:G66)</f>
        <v>0</v>
      </c>
      <c r="H60" s="55"/>
      <c r="I60" s="47">
        <f t="shared" si="1"/>
        <v>0</v>
      </c>
    </row>
    <row r="61" spans="1:9" s="30" customFormat="1" ht="24.75" customHeight="1" hidden="1">
      <c r="A61" s="231"/>
      <c r="B61" s="87">
        <v>761</v>
      </c>
      <c r="C61" s="87">
        <v>250102</v>
      </c>
      <c r="D61" s="95"/>
      <c r="E61" s="87"/>
      <c r="F61" s="318"/>
      <c r="G61" s="318"/>
      <c r="H61" s="16"/>
      <c r="I61" s="47">
        <f t="shared" si="1"/>
        <v>0</v>
      </c>
    </row>
    <row r="62" spans="1:9" s="30" customFormat="1" ht="36" customHeight="1" hidden="1" thickBot="1">
      <c r="A62" s="218" t="s">
        <v>6</v>
      </c>
      <c r="B62" s="86">
        <v>110170</v>
      </c>
      <c r="C62" s="86">
        <v>10116</v>
      </c>
      <c r="D62" s="84"/>
      <c r="E62" s="84"/>
      <c r="F62" s="319"/>
      <c r="G62" s="15"/>
      <c r="H62" s="16"/>
      <c r="I62" s="47">
        <f t="shared" si="1"/>
        <v>0</v>
      </c>
    </row>
    <row r="63" spans="1:9" s="30" customFormat="1" ht="21" hidden="1" thickBot="1">
      <c r="A63" s="218"/>
      <c r="B63" s="86"/>
      <c r="C63" s="86">
        <v>10116</v>
      </c>
      <c r="D63" s="86"/>
      <c r="E63" s="84"/>
      <c r="F63" s="320"/>
      <c r="G63" s="18"/>
      <c r="H63" s="19"/>
      <c r="I63" s="47">
        <f t="shared" si="1"/>
        <v>0</v>
      </c>
    </row>
    <row r="64" spans="1:9" s="30" customFormat="1" ht="21" hidden="1" thickBot="1">
      <c r="A64" s="218" t="s">
        <v>66</v>
      </c>
      <c r="B64" s="86">
        <v>7618800</v>
      </c>
      <c r="C64" s="86">
        <v>250380</v>
      </c>
      <c r="D64" s="84"/>
      <c r="E64" s="84"/>
      <c r="F64" s="320"/>
      <c r="G64" s="18"/>
      <c r="H64" s="19"/>
      <c r="I64" s="47">
        <f t="shared" si="1"/>
        <v>0</v>
      </c>
    </row>
    <row r="65" spans="1:9" s="30" customFormat="1" ht="21" hidden="1" thickBot="1">
      <c r="A65" s="218"/>
      <c r="B65" s="86"/>
      <c r="C65" s="86">
        <v>250380</v>
      </c>
      <c r="D65" s="84"/>
      <c r="E65" s="84"/>
      <c r="F65" s="320"/>
      <c r="G65" s="18"/>
      <c r="H65" s="19"/>
      <c r="I65" s="47">
        <f t="shared" si="1"/>
        <v>0</v>
      </c>
    </row>
    <row r="66" spans="1:9" s="30" customFormat="1" ht="35.25" hidden="1" thickBot="1">
      <c r="A66" s="218" t="s">
        <v>132</v>
      </c>
      <c r="B66" s="86">
        <v>2414090</v>
      </c>
      <c r="C66" s="86">
        <v>110204</v>
      </c>
      <c r="D66" s="64"/>
      <c r="E66" s="84"/>
      <c r="F66" s="320"/>
      <c r="G66" s="18"/>
      <c r="H66" s="19"/>
      <c r="I66" s="47">
        <f t="shared" si="1"/>
        <v>0</v>
      </c>
    </row>
    <row r="67" spans="1:9" s="30" customFormat="1" ht="21" thickBot="1">
      <c r="A67" s="218"/>
      <c r="B67" s="86">
        <v>318600</v>
      </c>
      <c r="C67" s="86">
        <v>250404</v>
      </c>
      <c r="D67" s="64"/>
      <c r="E67" s="84" t="s">
        <v>203</v>
      </c>
      <c r="F67" s="321"/>
      <c r="G67" s="96">
        <v>20000</v>
      </c>
      <c r="H67" s="314"/>
      <c r="I67" s="47">
        <f t="shared" si="1"/>
        <v>20000</v>
      </c>
    </row>
    <row r="68" spans="1:9" s="30" customFormat="1" ht="81.75" thickBot="1">
      <c r="A68" s="218" t="s">
        <v>6</v>
      </c>
      <c r="B68" s="86">
        <v>115062</v>
      </c>
      <c r="C68" s="87">
        <v>150201</v>
      </c>
      <c r="D68" s="96" t="s">
        <v>212</v>
      </c>
      <c r="E68" s="84" t="s">
        <v>214</v>
      </c>
      <c r="F68" s="316"/>
      <c r="G68" s="84">
        <v>-50000</v>
      </c>
      <c r="H68" s="21"/>
      <c r="I68" s="47">
        <f t="shared" si="1"/>
        <v>-50000</v>
      </c>
    </row>
    <row r="69" spans="1:9" s="30" customFormat="1" ht="42" thickBot="1">
      <c r="A69" s="311"/>
      <c r="B69" s="322">
        <v>110170</v>
      </c>
      <c r="C69" s="323">
        <v>10116</v>
      </c>
      <c r="D69" s="105" t="s">
        <v>11</v>
      </c>
      <c r="E69" s="92" t="s">
        <v>215</v>
      </c>
      <c r="F69" s="95">
        <v>50000</v>
      </c>
      <c r="G69" s="84"/>
      <c r="H69" s="21"/>
      <c r="I69" s="47">
        <f t="shared" si="1"/>
        <v>50000</v>
      </c>
    </row>
    <row r="70" spans="1:9" s="30" customFormat="1" ht="21" thickBot="1">
      <c r="A70" s="310"/>
      <c r="B70" s="72"/>
      <c r="C70" s="74"/>
      <c r="D70" s="535" t="s">
        <v>44</v>
      </c>
      <c r="E70" s="536"/>
      <c r="F70" s="73">
        <f>SUM(F71:F85)</f>
        <v>0</v>
      </c>
      <c r="G70" s="73">
        <f>SUM(G72:G84)</f>
        <v>0</v>
      </c>
      <c r="H70" s="324"/>
      <c r="I70" s="325">
        <f>SUM(F70+G70)</f>
        <v>0</v>
      </c>
    </row>
    <row r="71" spans="1:9" s="30" customFormat="1" ht="21" thickBot="1">
      <c r="A71" s="214" t="s">
        <v>66</v>
      </c>
      <c r="B71" s="86">
        <v>7618440</v>
      </c>
      <c r="C71" s="97">
        <v>250404</v>
      </c>
      <c r="D71" s="92" t="s">
        <v>134</v>
      </c>
      <c r="E71" s="92" t="s">
        <v>44</v>
      </c>
      <c r="F71" s="97">
        <v>-456880</v>
      </c>
      <c r="G71" s="97"/>
      <c r="H71" s="326"/>
      <c r="I71" s="47">
        <f aca="true" t="shared" si="2" ref="I71:I84">SUM(F71+G71)</f>
        <v>-456880</v>
      </c>
    </row>
    <row r="72" spans="1:9" s="30" customFormat="1" ht="35.25" thickBot="1">
      <c r="A72" s="218" t="s">
        <v>132</v>
      </c>
      <c r="B72" s="86">
        <v>2414060</v>
      </c>
      <c r="C72" s="86">
        <v>110201</v>
      </c>
      <c r="D72" s="84" t="s">
        <v>9</v>
      </c>
      <c r="E72" s="84" t="s">
        <v>209</v>
      </c>
      <c r="F72" s="84">
        <v>69700</v>
      </c>
      <c r="G72" s="84"/>
      <c r="H72" s="16"/>
      <c r="I72" s="47">
        <f t="shared" si="2"/>
        <v>69700</v>
      </c>
    </row>
    <row r="73" spans="1:9" s="30" customFormat="1" ht="21" thickBot="1">
      <c r="A73" s="218"/>
      <c r="B73" s="86">
        <v>2414090</v>
      </c>
      <c r="C73" s="86">
        <v>110204</v>
      </c>
      <c r="D73" s="84" t="s">
        <v>94</v>
      </c>
      <c r="E73" s="85" t="s">
        <v>209</v>
      </c>
      <c r="F73" s="18">
        <v>235600</v>
      </c>
      <c r="G73" s="18"/>
      <c r="H73" s="19"/>
      <c r="I73" s="47">
        <f t="shared" si="2"/>
        <v>235600</v>
      </c>
    </row>
    <row r="74" spans="1:9" s="30" customFormat="1" ht="41.25" thickBot="1">
      <c r="A74" s="218"/>
      <c r="B74" s="86">
        <v>2414090</v>
      </c>
      <c r="C74" s="86">
        <v>110204</v>
      </c>
      <c r="D74" s="84" t="s">
        <v>94</v>
      </c>
      <c r="E74" s="85" t="s">
        <v>220</v>
      </c>
      <c r="F74" s="18">
        <v>82000</v>
      </c>
      <c r="G74" s="18"/>
      <c r="H74" s="19"/>
      <c r="I74" s="47"/>
    </row>
    <row r="75" spans="1:9" s="30" customFormat="1" ht="41.25" thickBot="1">
      <c r="A75" s="218"/>
      <c r="B75" s="86">
        <v>2414100</v>
      </c>
      <c r="C75" s="86">
        <v>110205</v>
      </c>
      <c r="D75" s="84" t="s">
        <v>218</v>
      </c>
      <c r="E75" s="85" t="s">
        <v>219</v>
      </c>
      <c r="F75" s="18">
        <v>900</v>
      </c>
      <c r="G75" s="18"/>
      <c r="H75" s="19"/>
      <c r="I75" s="47">
        <f t="shared" si="2"/>
        <v>900</v>
      </c>
    </row>
    <row r="76" spans="1:9" s="30" customFormat="1" ht="61.5" thickBot="1">
      <c r="A76" s="218"/>
      <c r="B76" s="86">
        <v>2414100</v>
      </c>
      <c r="C76" s="86">
        <v>110205</v>
      </c>
      <c r="D76" s="84" t="s">
        <v>218</v>
      </c>
      <c r="E76" s="85" t="s">
        <v>211</v>
      </c>
      <c r="F76" s="18">
        <v>19180</v>
      </c>
      <c r="G76" s="18"/>
      <c r="H76" s="19"/>
      <c r="I76" s="47">
        <f t="shared" si="2"/>
        <v>19180</v>
      </c>
    </row>
    <row r="77" spans="1:9" s="30" customFormat="1" ht="58.5" customHeight="1" thickBot="1">
      <c r="A77" s="86" t="s">
        <v>216</v>
      </c>
      <c r="B77" s="86">
        <v>1513104</v>
      </c>
      <c r="C77" s="86">
        <v>91204</v>
      </c>
      <c r="D77" s="84" t="s">
        <v>21</v>
      </c>
      <c r="E77" s="85" t="s">
        <v>210</v>
      </c>
      <c r="F77" s="18">
        <v>49500</v>
      </c>
      <c r="G77" s="18"/>
      <c r="H77" s="19"/>
      <c r="I77" s="47">
        <f t="shared" si="2"/>
        <v>49500</v>
      </c>
    </row>
    <row r="78" spans="1:9" s="30" customFormat="1" ht="33.75" customHeight="1" hidden="1" thickBot="1">
      <c r="A78" s="218"/>
      <c r="B78" s="218"/>
      <c r="C78" s="218"/>
      <c r="D78" s="223"/>
      <c r="E78" s="224"/>
      <c r="F78" s="220"/>
      <c r="G78" s="220"/>
      <c r="H78" s="221"/>
      <c r="I78" s="222">
        <f t="shared" si="2"/>
        <v>0</v>
      </c>
    </row>
    <row r="79" spans="1:9" s="30" customFormat="1" ht="21" hidden="1" thickBot="1">
      <c r="A79" s="218"/>
      <c r="B79" s="218"/>
      <c r="C79" s="218"/>
      <c r="D79" s="223"/>
      <c r="E79" s="224"/>
      <c r="F79" s="220"/>
      <c r="G79" s="220"/>
      <c r="H79" s="221"/>
      <c r="I79" s="222">
        <f t="shared" si="2"/>
        <v>0</v>
      </c>
    </row>
    <row r="80" spans="1:9" s="30" customFormat="1" ht="21" hidden="1" thickBot="1">
      <c r="A80" s="218"/>
      <c r="B80" s="218"/>
      <c r="C80" s="218"/>
      <c r="D80" s="223"/>
      <c r="E80" s="224"/>
      <c r="F80" s="220"/>
      <c r="G80" s="220"/>
      <c r="H80" s="221"/>
      <c r="I80" s="222">
        <f t="shared" si="2"/>
        <v>0</v>
      </c>
    </row>
    <row r="81" spans="1:9" s="30" customFormat="1" ht="21" hidden="1" thickBot="1">
      <c r="A81" s="218"/>
      <c r="B81" s="218"/>
      <c r="C81" s="218"/>
      <c r="D81" s="223"/>
      <c r="E81" s="224"/>
      <c r="F81" s="220"/>
      <c r="G81" s="220"/>
      <c r="H81" s="221"/>
      <c r="I81" s="222">
        <f t="shared" si="2"/>
        <v>0</v>
      </c>
    </row>
    <row r="82" spans="1:9" s="30" customFormat="1" ht="21" hidden="1" thickBot="1">
      <c r="A82" s="218"/>
      <c r="B82" s="218"/>
      <c r="C82" s="218"/>
      <c r="D82" s="223"/>
      <c r="E82" s="224"/>
      <c r="F82" s="220"/>
      <c r="G82" s="220"/>
      <c r="H82" s="221"/>
      <c r="I82" s="222">
        <f t="shared" si="2"/>
        <v>0</v>
      </c>
    </row>
    <row r="83" spans="1:9" s="30" customFormat="1" ht="37.5" customHeight="1" hidden="1" thickBot="1">
      <c r="A83" s="218"/>
      <c r="B83" s="271"/>
      <c r="C83" s="271"/>
      <c r="D83" s="272"/>
      <c r="E83" s="270"/>
      <c r="F83" s="270"/>
      <c r="G83" s="220"/>
      <c r="H83" s="221"/>
      <c r="I83" s="222">
        <f t="shared" si="2"/>
        <v>0</v>
      </c>
    </row>
    <row r="84" spans="1:9" s="30" customFormat="1" ht="21" hidden="1" thickBot="1">
      <c r="A84" s="218"/>
      <c r="B84" s="218"/>
      <c r="C84" s="218"/>
      <c r="D84" s="223"/>
      <c r="E84" s="224"/>
      <c r="F84" s="220"/>
      <c r="G84" s="220"/>
      <c r="H84" s="221"/>
      <c r="I84" s="222">
        <f t="shared" si="2"/>
        <v>0</v>
      </c>
    </row>
    <row r="85" spans="1:9" s="30" customFormat="1" ht="21" hidden="1" thickBot="1">
      <c r="A85" s="218"/>
      <c r="B85" s="218"/>
      <c r="C85" s="218"/>
      <c r="D85" s="223"/>
      <c r="E85" s="224"/>
      <c r="F85" s="220"/>
      <c r="G85" s="220"/>
      <c r="H85" s="221"/>
      <c r="I85" s="222">
        <f t="shared" si="1"/>
        <v>0</v>
      </c>
    </row>
    <row r="86" spans="1:9" s="30" customFormat="1" ht="19.5" customHeight="1" hidden="1" thickBot="1">
      <c r="A86" s="218"/>
      <c r="B86" s="218"/>
      <c r="C86" s="218"/>
      <c r="D86" s="218"/>
      <c r="E86" s="224"/>
      <c r="F86" s="220"/>
      <c r="G86" s="220"/>
      <c r="H86" s="221"/>
      <c r="I86" s="222">
        <f t="shared" si="1"/>
        <v>0</v>
      </c>
    </row>
    <row r="87" spans="1:9" s="30" customFormat="1" ht="21" hidden="1" thickBot="1">
      <c r="A87" s="218"/>
      <c r="B87" s="218"/>
      <c r="C87" s="218"/>
      <c r="D87" s="218"/>
      <c r="E87" s="224"/>
      <c r="F87" s="220"/>
      <c r="G87" s="220"/>
      <c r="H87" s="221"/>
      <c r="I87" s="222">
        <f t="shared" si="1"/>
        <v>0</v>
      </c>
    </row>
    <row r="88" spans="1:9" s="30" customFormat="1" ht="21" hidden="1" thickBot="1">
      <c r="A88" s="218"/>
      <c r="B88" s="218"/>
      <c r="C88" s="218"/>
      <c r="D88" s="223"/>
      <c r="E88" s="224"/>
      <c r="F88" s="220"/>
      <c r="G88" s="220"/>
      <c r="H88" s="221"/>
      <c r="I88" s="222">
        <f t="shared" si="1"/>
        <v>0</v>
      </c>
    </row>
    <row r="89" spans="1:9" s="30" customFormat="1" ht="57" customHeight="1" hidden="1" thickBot="1">
      <c r="A89" s="218"/>
      <c r="B89" s="218"/>
      <c r="C89" s="218"/>
      <c r="D89" s="234"/>
      <c r="E89" s="224"/>
      <c r="F89" s="220"/>
      <c r="G89" s="220"/>
      <c r="H89" s="221"/>
      <c r="I89" s="222">
        <f t="shared" si="1"/>
        <v>0</v>
      </c>
    </row>
    <row r="90" spans="1:9" s="30" customFormat="1" ht="21" hidden="1" thickBot="1">
      <c r="A90" s="218"/>
      <c r="B90" s="235"/>
      <c r="C90" s="235"/>
      <c r="D90" s="236"/>
      <c r="E90" s="224"/>
      <c r="F90" s="220"/>
      <c r="G90" s="237"/>
      <c r="H90" s="221"/>
      <c r="I90" s="222">
        <f t="shared" si="1"/>
        <v>0</v>
      </c>
    </row>
    <row r="91" spans="1:9" s="30" customFormat="1" ht="21" hidden="1" thickBot="1">
      <c r="A91" s="218"/>
      <c r="B91" s="218"/>
      <c r="C91" s="218"/>
      <c r="D91" s="238"/>
      <c r="E91" s="239"/>
      <c r="F91" s="220"/>
      <c r="G91" s="220"/>
      <c r="H91" s="240"/>
      <c r="I91" s="222">
        <f t="shared" si="1"/>
        <v>0</v>
      </c>
    </row>
    <row r="92" spans="1:9" s="30" customFormat="1" ht="21" hidden="1" thickBot="1">
      <c r="A92" s="2"/>
      <c r="B92" s="218"/>
      <c r="C92" s="218"/>
      <c r="D92" s="223"/>
      <c r="E92" s="224"/>
      <c r="F92" s="237"/>
      <c r="G92" s="237"/>
      <c r="H92" s="240"/>
      <c r="I92" s="222">
        <f t="shared" si="1"/>
        <v>0</v>
      </c>
    </row>
    <row r="93" spans="1:9" s="30" customFormat="1" ht="62.25" customHeight="1" hidden="1" thickBot="1">
      <c r="A93" s="218"/>
      <c r="B93" s="218"/>
      <c r="C93" s="218"/>
      <c r="D93" s="223"/>
      <c r="E93" s="224"/>
      <c r="F93" s="220"/>
      <c r="G93" s="225"/>
      <c r="H93" s="221"/>
      <c r="I93" s="222">
        <f t="shared" si="1"/>
        <v>0</v>
      </c>
    </row>
    <row r="94" spans="1:9" s="30" customFormat="1" ht="21" hidden="1" thickBot="1">
      <c r="A94" s="2"/>
      <c r="B94" s="241"/>
      <c r="C94" s="241"/>
      <c r="D94" s="223"/>
      <c r="E94" s="242"/>
      <c r="F94" s="237"/>
      <c r="G94" s="225"/>
      <c r="H94" s="221"/>
      <c r="I94" s="222">
        <f t="shared" si="1"/>
        <v>0</v>
      </c>
    </row>
    <row r="95" spans="1:9" s="30" customFormat="1" ht="21" hidden="1" thickBot="1">
      <c r="A95" s="243"/>
      <c r="B95" s="244"/>
      <c r="C95" s="244"/>
      <c r="D95" s="245"/>
      <c r="E95" s="246"/>
      <c r="F95" s="247"/>
      <c r="G95" s="230"/>
      <c r="H95" s="216"/>
      <c r="I95" s="222"/>
    </row>
    <row r="96" spans="1:9" s="30" customFormat="1" ht="21" hidden="1" thickBot="1">
      <c r="A96" s="243"/>
      <c r="B96" s="248"/>
      <c r="C96" s="248"/>
      <c r="D96" s="245"/>
      <c r="E96" s="249"/>
      <c r="F96" s="250"/>
      <c r="G96" s="230"/>
      <c r="H96" s="216"/>
      <c r="I96" s="222"/>
    </row>
    <row r="97" spans="1:9" s="30" customFormat="1" ht="21" hidden="1" thickBot="1">
      <c r="A97" s="243"/>
      <c r="B97" s="248"/>
      <c r="C97" s="248"/>
      <c r="D97" s="245"/>
      <c r="E97" s="249"/>
      <c r="F97" s="250"/>
      <c r="G97" s="230"/>
      <c r="H97" s="216"/>
      <c r="I97" s="222"/>
    </row>
    <row r="98" spans="1:9" s="30" customFormat="1" ht="21" hidden="1" thickBot="1">
      <c r="A98" s="551" t="s">
        <v>106</v>
      </c>
      <c r="B98" s="551"/>
      <c r="C98" s="551"/>
      <c r="D98" s="551"/>
      <c r="E98" s="552"/>
      <c r="F98" s="251"/>
      <c r="G98" s="251"/>
      <c r="H98" s="221"/>
      <c r="I98" s="222"/>
    </row>
    <row r="99" spans="1:9" s="30" customFormat="1" ht="36.75" customHeight="1" hidden="1" thickBot="1">
      <c r="A99" s="252"/>
      <c r="B99" s="214"/>
      <c r="C99" s="214"/>
      <c r="D99" s="253"/>
      <c r="E99" s="233"/>
      <c r="F99" s="215"/>
      <c r="G99" s="254"/>
      <c r="H99" s="221"/>
      <c r="I99" s="222"/>
    </row>
    <row r="100" spans="1:9" s="30" customFormat="1" ht="21" hidden="1" thickBot="1">
      <c r="A100" s="218"/>
      <c r="B100" s="241"/>
      <c r="C100" s="241"/>
      <c r="D100" s="223"/>
      <c r="E100" s="224"/>
      <c r="F100" s="220"/>
      <c r="G100" s="225"/>
      <c r="H100" s="255"/>
      <c r="I100" s="222"/>
    </row>
    <row r="101" spans="1:9" s="30" customFormat="1" ht="21" hidden="1" thickBot="1">
      <c r="A101" s="256"/>
      <c r="B101" s="223"/>
      <c r="C101" s="223"/>
      <c r="D101" s="223"/>
      <c r="E101" s="224"/>
      <c r="F101" s="257"/>
      <c r="G101" s="258"/>
      <c r="H101" s="255"/>
      <c r="I101" s="222"/>
    </row>
    <row r="102" spans="1:9" s="30" customFormat="1" ht="21" hidden="1" thickBot="1">
      <c r="A102" s="256"/>
      <c r="B102" s="223"/>
      <c r="C102" s="223"/>
      <c r="D102" s="223"/>
      <c r="E102" s="224"/>
      <c r="F102" s="220"/>
      <c r="G102" s="225"/>
      <c r="H102" s="255"/>
      <c r="I102" s="222"/>
    </row>
    <row r="103" spans="1:9" s="30" customFormat="1" ht="21" hidden="1" thickBot="1">
      <c r="A103" s="256"/>
      <c r="B103" s="223"/>
      <c r="C103" s="223"/>
      <c r="D103" s="223"/>
      <c r="E103" s="224"/>
      <c r="F103" s="220"/>
      <c r="G103" s="225"/>
      <c r="H103" s="255"/>
      <c r="I103" s="222"/>
    </row>
    <row r="104" spans="1:9" s="30" customFormat="1" ht="57" customHeight="1" hidden="1" thickBot="1">
      <c r="A104" s="259"/>
      <c r="B104" s="227"/>
      <c r="C104" s="227"/>
      <c r="D104" s="227"/>
      <c r="E104" s="228"/>
      <c r="F104" s="229"/>
      <c r="G104" s="260"/>
      <c r="H104" s="261"/>
      <c r="I104" s="222"/>
    </row>
    <row r="105" spans="1:9" s="30" customFormat="1" ht="57" customHeight="1" hidden="1" thickBot="1">
      <c r="A105" s="243"/>
      <c r="B105" s="248"/>
      <c r="C105" s="248"/>
      <c r="D105" s="245"/>
      <c r="E105" s="249"/>
      <c r="F105" s="250"/>
      <c r="G105" s="230"/>
      <c r="H105" s="262"/>
      <c r="I105" s="222"/>
    </row>
    <row r="106" spans="1:9" s="30" customFormat="1" ht="54" customHeight="1" thickBot="1">
      <c r="A106" s="263" t="s">
        <v>59</v>
      </c>
      <c r="B106" s="263"/>
      <c r="C106" s="263"/>
      <c r="D106" s="263"/>
      <c r="E106" s="264"/>
      <c r="F106" s="309">
        <f>F3+F30+F35+F60+F70</f>
        <v>-2851100</v>
      </c>
      <c r="G106" s="309">
        <f>G3+G30+G35+G60+G70</f>
        <v>2941100</v>
      </c>
      <c r="H106" s="309" t="e">
        <f>H30+#REF!+#REF!</f>
        <v>#REF!</v>
      </c>
      <c r="I106" s="309">
        <f>F106+G106</f>
        <v>90000</v>
      </c>
    </row>
    <row r="107" spans="1:8" s="30" customFormat="1" ht="64.5" customHeight="1" hidden="1">
      <c r="A107" s="97"/>
      <c r="B107" s="97"/>
      <c r="C107" s="97"/>
      <c r="D107" s="97"/>
      <c r="E107" s="83"/>
      <c r="F107" s="15"/>
      <c r="G107" s="29"/>
      <c r="H107" s="29">
        <f aca="true" t="shared" si="3" ref="H107:H130">SUM(F107-G107)</f>
        <v>0</v>
      </c>
    </row>
    <row r="108" spans="1:8" s="30" customFormat="1" ht="20.25" customHeight="1" hidden="1">
      <c r="A108" s="86"/>
      <c r="B108" s="86"/>
      <c r="C108" s="86"/>
      <c r="D108" s="84"/>
      <c r="E108" s="85"/>
      <c r="F108" s="18"/>
      <c r="G108" s="31"/>
      <c r="H108" s="31">
        <f t="shared" si="3"/>
        <v>0</v>
      </c>
    </row>
    <row r="109" spans="1:8" s="30" customFormat="1" ht="19.5" customHeight="1" hidden="1">
      <c r="A109" s="86"/>
      <c r="B109" s="86"/>
      <c r="C109" s="86"/>
      <c r="D109" s="84"/>
      <c r="E109" s="85"/>
      <c r="F109" s="18"/>
      <c r="G109" s="31"/>
      <c r="H109" s="31">
        <f t="shared" si="3"/>
        <v>0</v>
      </c>
    </row>
    <row r="110" spans="1:8" s="30" customFormat="1" ht="18.75" customHeight="1" hidden="1">
      <c r="A110" s="86"/>
      <c r="B110" s="86">
        <v>70303</v>
      </c>
      <c r="C110" s="86"/>
      <c r="D110" s="86" t="s">
        <v>14</v>
      </c>
      <c r="E110" s="83"/>
      <c r="F110" s="18"/>
      <c r="G110" s="31"/>
      <c r="H110" s="31">
        <f t="shared" si="3"/>
        <v>0</v>
      </c>
    </row>
    <row r="111" spans="1:8" s="30" customFormat="1" ht="18" customHeight="1" hidden="1">
      <c r="A111" s="86"/>
      <c r="B111" s="86"/>
      <c r="C111" s="86"/>
      <c r="D111" s="84"/>
      <c r="E111" s="85"/>
      <c r="F111" s="18"/>
      <c r="G111" s="31"/>
      <c r="H111" s="31">
        <f t="shared" si="3"/>
        <v>0</v>
      </c>
    </row>
    <row r="112" spans="1:8" s="30" customFormat="1" ht="15.75" customHeight="1" hidden="1">
      <c r="A112" s="86"/>
      <c r="B112" s="86"/>
      <c r="C112" s="86"/>
      <c r="D112" s="84"/>
      <c r="E112" s="85"/>
      <c r="F112" s="18"/>
      <c r="G112" s="31"/>
      <c r="H112" s="31">
        <f t="shared" si="3"/>
        <v>0</v>
      </c>
    </row>
    <row r="113" spans="1:8" s="30" customFormat="1" ht="18" customHeight="1" hidden="1">
      <c r="A113" s="86"/>
      <c r="B113" s="86">
        <v>70401</v>
      </c>
      <c r="C113" s="86"/>
      <c r="D113" s="86" t="s">
        <v>15</v>
      </c>
      <c r="E113" s="83"/>
      <c r="F113" s="18"/>
      <c r="G113" s="31"/>
      <c r="H113" s="31">
        <f t="shared" si="3"/>
        <v>0</v>
      </c>
    </row>
    <row r="114" spans="1:8" s="30" customFormat="1" ht="18.75" customHeight="1" hidden="1">
      <c r="A114" s="86"/>
      <c r="B114" s="86"/>
      <c r="C114" s="86"/>
      <c r="D114" s="84"/>
      <c r="E114" s="85"/>
      <c r="F114" s="18"/>
      <c r="G114" s="31"/>
      <c r="H114" s="31">
        <f t="shared" si="3"/>
        <v>0</v>
      </c>
    </row>
    <row r="115" spans="1:8" s="30" customFormat="1" ht="18.75" customHeight="1" hidden="1">
      <c r="A115" s="86"/>
      <c r="B115" s="86"/>
      <c r="C115" s="86"/>
      <c r="D115" s="84"/>
      <c r="E115" s="85"/>
      <c r="F115" s="18"/>
      <c r="G115" s="31"/>
      <c r="H115" s="31">
        <f t="shared" si="3"/>
        <v>0</v>
      </c>
    </row>
    <row r="116" spans="1:8" s="30" customFormat="1" ht="18" customHeight="1" hidden="1">
      <c r="A116" s="86"/>
      <c r="B116" s="86">
        <v>70802</v>
      </c>
      <c r="C116" s="86"/>
      <c r="D116" s="86" t="s">
        <v>16</v>
      </c>
      <c r="E116" s="83"/>
      <c r="F116" s="18"/>
      <c r="G116" s="31"/>
      <c r="H116" s="31">
        <f t="shared" si="3"/>
        <v>0</v>
      </c>
    </row>
    <row r="117" spans="1:8" s="30" customFormat="1" ht="18.75" customHeight="1" hidden="1">
      <c r="A117" s="86"/>
      <c r="B117" s="86"/>
      <c r="C117" s="86"/>
      <c r="D117" s="84"/>
      <c r="E117" s="85"/>
      <c r="F117" s="18"/>
      <c r="G117" s="31"/>
      <c r="H117" s="31">
        <f t="shared" si="3"/>
        <v>0</v>
      </c>
    </row>
    <row r="118" spans="1:8" s="30" customFormat="1" ht="18" customHeight="1" hidden="1">
      <c r="A118" s="86"/>
      <c r="B118" s="86"/>
      <c r="C118" s="86"/>
      <c r="D118" s="84"/>
      <c r="E118" s="85"/>
      <c r="F118" s="18"/>
      <c r="G118" s="31"/>
      <c r="H118" s="31">
        <f t="shared" si="3"/>
        <v>0</v>
      </c>
    </row>
    <row r="119" spans="1:8" s="30" customFormat="1" ht="28.5" customHeight="1" hidden="1">
      <c r="A119" s="86"/>
      <c r="B119" s="86">
        <v>70804</v>
      </c>
      <c r="C119" s="86"/>
      <c r="D119" s="86" t="s">
        <v>10</v>
      </c>
      <c r="E119" s="83"/>
      <c r="F119" s="18"/>
      <c r="G119" s="31"/>
      <c r="H119" s="31">
        <f t="shared" si="3"/>
        <v>0</v>
      </c>
    </row>
    <row r="120" spans="1:8" s="30" customFormat="1" ht="16.5" customHeight="1" hidden="1">
      <c r="A120" s="86"/>
      <c r="B120" s="86"/>
      <c r="C120" s="86"/>
      <c r="D120" s="84"/>
      <c r="E120" s="85"/>
      <c r="F120" s="18"/>
      <c r="G120" s="31"/>
      <c r="H120" s="31">
        <f t="shared" si="3"/>
        <v>0</v>
      </c>
    </row>
    <row r="121" spans="1:8" s="30" customFormat="1" ht="18" customHeight="1" hidden="1">
      <c r="A121" s="86"/>
      <c r="B121" s="86"/>
      <c r="C121" s="86"/>
      <c r="D121" s="84"/>
      <c r="E121" s="85"/>
      <c r="F121" s="18"/>
      <c r="G121" s="31"/>
      <c r="H121" s="31">
        <f t="shared" si="3"/>
        <v>0</v>
      </c>
    </row>
    <row r="122" spans="1:8" s="30" customFormat="1" ht="18" customHeight="1" hidden="1">
      <c r="A122" s="86"/>
      <c r="B122" s="86"/>
      <c r="C122" s="86"/>
      <c r="D122" s="84"/>
      <c r="E122" s="83"/>
      <c r="F122" s="18"/>
      <c r="G122" s="31"/>
      <c r="H122" s="31">
        <f t="shared" si="3"/>
        <v>0</v>
      </c>
    </row>
    <row r="123" spans="1:8" s="30" customFormat="1" ht="57" customHeight="1" hidden="1">
      <c r="A123" s="86"/>
      <c r="B123" s="86">
        <v>70805</v>
      </c>
      <c r="C123" s="86"/>
      <c r="D123" s="86" t="s">
        <v>17</v>
      </c>
      <c r="E123" s="83"/>
      <c r="F123" s="18"/>
      <c r="G123" s="32"/>
      <c r="H123" s="31">
        <f t="shared" si="3"/>
        <v>0</v>
      </c>
    </row>
    <row r="124" spans="1:8" s="30" customFormat="1" ht="18" customHeight="1" hidden="1">
      <c r="A124" s="86"/>
      <c r="B124" s="86"/>
      <c r="C124" s="86"/>
      <c r="D124" s="84"/>
      <c r="E124" s="85"/>
      <c r="F124" s="18"/>
      <c r="G124" s="31"/>
      <c r="H124" s="31">
        <f t="shared" si="3"/>
        <v>0</v>
      </c>
    </row>
    <row r="125" spans="1:8" s="30" customFormat="1" ht="18.75" customHeight="1" hidden="1">
      <c r="A125" s="86"/>
      <c r="B125" s="86"/>
      <c r="C125" s="86"/>
      <c r="D125" s="84"/>
      <c r="E125" s="85"/>
      <c r="F125" s="18"/>
      <c r="G125" s="31"/>
      <c r="H125" s="31">
        <f t="shared" si="3"/>
        <v>0</v>
      </c>
    </row>
    <row r="126" spans="1:8" s="30" customFormat="1" ht="18" customHeight="1" hidden="1">
      <c r="A126" s="86"/>
      <c r="B126" s="86"/>
      <c r="C126" s="86"/>
      <c r="D126" s="84"/>
      <c r="E126" s="83"/>
      <c r="F126" s="18"/>
      <c r="G126" s="31"/>
      <c r="H126" s="31">
        <f t="shared" si="3"/>
        <v>0</v>
      </c>
    </row>
    <row r="127" spans="1:8" s="30" customFormat="1" ht="19.5" customHeight="1" hidden="1">
      <c r="A127" s="86"/>
      <c r="B127" s="86">
        <v>130107</v>
      </c>
      <c r="C127" s="86"/>
      <c r="D127" s="86" t="s">
        <v>18</v>
      </c>
      <c r="E127" s="83"/>
      <c r="F127" s="18"/>
      <c r="G127" s="31"/>
      <c r="H127" s="31">
        <f t="shared" si="3"/>
        <v>0</v>
      </c>
    </row>
    <row r="128" spans="1:8" s="30" customFormat="1" ht="18" customHeight="1" hidden="1">
      <c r="A128" s="86"/>
      <c r="B128" s="86"/>
      <c r="C128" s="86"/>
      <c r="D128" s="84"/>
      <c r="E128" s="85"/>
      <c r="F128" s="18"/>
      <c r="G128" s="31"/>
      <c r="H128" s="31">
        <f t="shared" si="3"/>
        <v>0</v>
      </c>
    </row>
    <row r="129" spans="1:8" s="30" customFormat="1" ht="51" customHeight="1" hidden="1">
      <c r="A129" s="86"/>
      <c r="B129" s="86"/>
      <c r="C129" s="86"/>
      <c r="D129" s="84"/>
      <c r="E129" s="85"/>
      <c r="F129" s="18"/>
      <c r="G129" s="31"/>
      <c r="H129" s="31">
        <f t="shared" si="3"/>
        <v>0</v>
      </c>
    </row>
    <row r="130" spans="1:8" s="30" customFormat="1" ht="24" customHeight="1" hidden="1">
      <c r="A130" s="105"/>
      <c r="B130" s="101"/>
      <c r="C130" s="101"/>
      <c r="D130" s="101"/>
      <c r="E130" s="102"/>
      <c r="F130" s="26"/>
      <c r="G130" s="33"/>
      <c r="H130" s="34">
        <f t="shared" si="3"/>
        <v>0</v>
      </c>
    </row>
    <row r="131" spans="1:8" s="30" customFormat="1" ht="30" customHeight="1" hidden="1">
      <c r="A131" s="64"/>
      <c r="B131" s="84"/>
      <c r="C131" s="84"/>
      <c r="D131" s="84"/>
      <c r="E131" s="85"/>
      <c r="F131" s="18"/>
      <c r="G131" s="35"/>
      <c r="H131" s="36"/>
    </row>
    <row r="132" spans="1:8" s="30" customFormat="1" ht="24" customHeight="1" hidden="1">
      <c r="A132" s="64"/>
      <c r="B132" s="84"/>
      <c r="C132" s="84"/>
      <c r="D132" s="84"/>
      <c r="E132" s="85"/>
      <c r="F132" s="18"/>
      <c r="G132" s="35"/>
      <c r="H132" s="36"/>
    </row>
    <row r="133" spans="1:8" s="30" customFormat="1" ht="33" customHeight="1" hidden="1">
      <c r="A133" s="64"/>
      <c r="B133" s="84"/>
      <c r="C133" s="84"/>
      <c r="D133" s="84"/>
      <c r="E133" s="85"/>
      <c r="F133" s="18"/>
      <c r="G133" s="35"/>
      <c r="H133" s="36"/>
    </row>
    <row r="134" spans="1:8" s="30" customFormat="1" ht="33" customHeight="1" hidden="1">
      <c r="A134" s="64"/>
      <c r="B134" s="84"/>
      <c r="C134" s="84"/>
      <c r="D134" s="84"/>
      <c r="E134" s="85"/>
      <c r="F134" s="18"/>
      <c r="G134" s="37"/>
      <c r="H134" s="36"/>
    </row>
    <row r="135" spans="1:8" s="30" customFormat="1" ht="53.25" customHeight="1" hidden="1" thickBot="1">
      <c r="A135" s="91"/>
      <c r="B135" s="92"/>
      <c r="C135" s="92"/>
      <c r="D135" s="92"/>
      <c r="E135" s="85"/>
      <c r="F135" s="15"/>
      <c r="G135" s="38"/>
      <c r="H135" s="36"/>
    </row>
    <row r="136" spans="1:8" s="30" customFormat="1" ht="21" hidden="1" thickBot="1">
      <c r="A136" s="103"/>
      <c r="B136" s="106"/>
      <c r="C136" s="106"/>
      <c r="D136" s="107"/>
      <c r="E136" s="85"/>
      <c r="F136" s="28"/>
      <c r="G136" s="39"/>
      <c r="H136" s="40">
        <f>SUM(F148-G136)</f>
        <v>0</v>
      </c>
    </row>
    <row r="137" spans="1:8" s="30" customFormat="1" ht="21" hidden="1">
      <c r="A137" s="61"/>
      <c r="B137" s="95"/>
      <c r="C137" s="95"/>
      <c r="D137" s="55"/>
      <c r="E137" s="88"/>
      <c r="F137" s="22"/>
      <c r="G137" s="39"/>
      <c r="H137" s="36"/>
    </row>
    <row r="138" spans="1:8" s="30" customFormat="1" ht="66.75" customHeight="1" hidden="1">
      <c r="A138" s="64"/>
      <c r="B138" s="86"/>
      <c r="C138" s="86"/>
      <c r="D138" s="94"/>
      <c r="E138" s="85"/>
      <c r="F138" s="18"/>
      <c r="G138" s="29"/>
      <c r="H138" s="41">
        <f>SUM(F138-G138)</f>
        <v>0</v>
      </c>
    </row>
    <row r="139" spans="1:8" s="30" customFormat="1" ht="21" hidden="1">
      <c r="A139" s="64"/>
      <c r="B139" s="86"/>
      <c r="C139" s="97"/>
      <c r="D139" s="97"/>
      <c r="E139" s="85"/>
      <c r="F139" s="18"/>
      <c r="G139" s="29"/>
      <c r="H139" s="41"/>
    </row>
    <row r="140" spans="1:8" s="30" customFormat="1" ht="21" hidden="1">
      <c r="A140" s="91"/>
      <c r="B140" s="97"/>
      <c r="C140" s="97"/>
      <c r="D140" s="94"/>
      <c r="E140" s="85"/>
      <c r="F140" s="18"/>
      <c r="G140" s="29"/>
      <c r="H140" s="41"/>
    </row>
    <row r="141" spans="1:8" s="30" customFormat="1" ht="21" hidden="1">
      <c r="A141" s="91"/>
      <c r="B141" s="97"/>
      <c r="C141" s="97"/>
      <c r="D141" s="97"/>
      <c r="E141" s="85"/>
      <c r="F141" s="18"/>
      <c r="G141" s="29"/>
      <c r="H141" s="41"/>
    </row>
    <row r="142" spans="1:8" s="30" customFormat="1" ht="69" customHeight="1" hidden="1">
      <c r="A142" s="91"/>
      <c r="B142" s="97"/>
      <c r="C142" s="97"/>
      <c r="D142" s="94"/>
      <c r="E142" s="85"/>
      <c r="F142" s="18"/>
      <c r="G142" s="29"/>
      <c r="H142" s="41"/>
    </row>
    <row r="143" spans="1:8" s="30" customFormat="1" ht="21" hidden="1">
      <c r="A143" s="91"/>
      <c r="B143" s="97"/>
      <c r="C143" s="97"/>
      <c r="D143" s="97"/>
      <c r="E143" s="85"/>
      <c r="F143" s="18"/>
      <c r="G143" s="29"/>
      <c r="H143" s="41"/>
    </row>
    <row r="144" spans="1:8" s="30" customFormat="1" ht="21" hidden="1">
      <c r="A144" s="91"/>
      <c r="B144" s="97"/>
      <c r="C144" s="97"/>
      <c r="D144" s="94"/>
      <c r="E144" s="85"/>
      <c r="F144" s="18"/>
      <c r="G144" s="29"/>
      <c r="H144" s="41"/>
    </row>
    <row r="145" spans="1:8" s="30" customFormat="1" ht="21" hidden="1">
      <c r="A145" s="91"/>
      <c r="B145" s="97"/>
      <c r="C145" s="97"/>
      <c r="D145" s="97"/>
      <c r="E145" s="85"/>
      <c r="F145" s="18"/>
      <c r="G145" s="29"/>
      <c r="H145" s="41"/>
    </row>
    <row r="146" spans="1:8" s="30" customFormat="1" ht="21" hidden="1">
      <c r="A146" s="91"/>
      <c r="B146" s="97"/>
      <c r="C146" s="97"/>
      <c r="D146" s="94"/>
      <c r="E146" s="85"/>
      <c r="F146" s="18"/>
      <c r="G146" s="29"/>
      <c r="H146" s="41"/>
    </row>
    <row r="147" spans="1:8" s="30" customFormat="1" ht="21" hidden="1">
      <c r="A147" s="104"/>
      <c r="B147" s="90"/>
      <c r="C147" s="90"/>
      <c r="D147" s="96"/>
      <c r="E147" s="98"/>
      <c r="F147" s="26"/>
      <c r="G147" s="31"/>
      <c r="H147" s="42">
        <f>SUM(F147-G147)</f>
        <v>0</v>
      </c>
    </row>
    <row r="148" spans="1:8" s="30" customFormat="1" ht="21" hidden="1">
      <c r="A148" s="64"/>
      <c r="B148" s="86"/>
      <c r="C148" s="86"/>
      <c r="D148" s="8"/>
      <c r="E148" s="9"/>
      <c r="F148" s="18"/>
      <c r="G148" s="37"/>
      <c r="H148" s="34" t="e">
        <f>SUM(#REF!-G148)</f>
        <v>#REF!</v>
      </c>
    </row>
    <row r="149" spans="1:8" s="30" customFormat="1" ht="21" hidden="1" thickBot="1">
      <c r="A149" s="64"/>
      <c r="B149" s="86"/>
      <c r="C149" s="86"/>
      <c r="D149" s="8"/>
      <c r="E149" s="9"/>
      <c r="F149" s="43"/>
      <c r="G149" s="37"/>
      <c r="H149" s="36"/>
    </row>
    <row r="150" spans="1:8" s="30" customFormat="1" ht="21" hidden="1" thickBot="1">
      <c r="A150" s="108" t="s">
        <v>6</v>
      </c>
      <c r="B150" s="109">
        <v>1</v>
      </c>
      <c r="C150" s="109"/>
      <c r="D150" s="109"/>
      <c r="E150" s="110"/>
      <c r="F150" s="44">
        <f>SUM(F151:F155)</f>
        <v>0</v>
      </c>
      <c r="G150" s="44">
        <f>SUM(G151:G155)</f>
        <v>0</v>
      </c>
      <c r="H150" s="40">
        <f aca="true" t="shared" si="4" ref="H150:H157">SUM(F150-G150)</f>
        <v>0</v>
      </c>
    </row>
    <row r="151" spans="1:8" s="30" customFormat="1" ht="21" hidden="1">
      <c r="A151" s="103"/>
      <c r="B151" s="97"/>
      <c r="C151" s="97"/>
      <c r="D151" s="103"/>
      <c r="E151" s="111"/>
      <c r="F151" s="15"/>
      <c r="G151" s="14"/>
      <c r="H151" s="29">
        <f t="shared" si="4"/>
        <v>0</v>
      </c>
    </row>
    <row r="152" spans="1:8" s="30" customFormat="1" ht="37.5" customHeight="1" hidden="1">
      <c r="A152" s="61"/>
      <c r="B152" s="86"/>
      <c r="C152" s="86"/>
      <c r="D152" s="61"/>
      <c r="E152" s="85"/>
      <c r="F152" s="18"/>
      <c r="G152" s="25"/>
      <c r="H152" s="31">
        <f t="shared" si="4"/>
        <v>0</v>
      </c>
    </row>
    <row r="153" spans="1:8" s="30" customFormat="1" ht="19.5" customHeight="1" hidden="1">
      <c r="A153" s="61"/>
      <c r="B153" s="84"/>
      <c r="C153" s="84"/>
      <c r="D153" s="64"/>
      <c r="E153" s="85"/>
      <c r="F153" s="18"/>
      <c r="G153" s="25"/>
      <c r="H153" s="31">
        <f t="shared" si="4"/>
        <v>0</v>
      </c>
    </row>
    <row r="154" spans="1:8" s="30" customFormat="1" ht="15.75" customHeight="1" hidden="1">
      <c r="A154" s="89"/>
      <c r="B154" s="96"/>
      <c r="C154" s="96"/>
      <c r="D154" s="104"/>
      <c r="E154" s="85"/>
      <c r="F154" s="18"/>
      <c r="G154" s="45"/>
      <c r="H154" s="31">
        <f t="shared" si="4"/>
        <v>0</v>
      </c>
    </row>
    <row r="155" spans="1:8" s="30" customFormat="1" ht="21" hidden="1">
      <c r="A155" s="89"/>
      <c r="B155" s="96"/>
      <c r="C155" s="96"/>
      <c r="D155" s="104"/>
      <c r="E155" s="98"/>
      <c r="F155" s="26"/>
      <c r="G155" s="23"/>
      <c r="H155" s="33">
        <f t="shared" si="4"/>
        <v>0</v>
      </c>
    </row>
    <row r="156" spans="1:8" s="30" customFormat="1" ht="54" customHeight="1" hidden="1" thickBot="1">
      <c r="A156" s="77" t="s">
        <v>7</v>
      </c>
      <c r="B156" s="73">
        <v>24</v>
      </c>
      <c r="C156" s="73"/>
      <c r="D156" s="73"/>
      <c r="E156" s="74"/>
      <c r="F156" s="10">
        <f>SUM(F157:F178)</f>
        <v>0</v>
      </c>
      <c r="G156" s="10">
        <f>SUM(G157:G178)</f>
        <v>0</v>
      </c>
      <c r="H156" s="40">
        <f t="shared" si="4"/>
        <v>0</v>
      </c>
    </row>
    <row r="157" spans="1:8" s="30" customFormat="1" ht="42" customHeight="1" hidden="1">
      <c r="A157" s="103"/>
      <c r="B157" s="97"/>
      <c r="C157" s="97"/>
      <c r="D157" s="97"/>
      <c r="E157" s="85"/>
      <c r="F157" s="15"/>
      <c r="G157" s="14"/>
      <c r="H157" s="29">
        <f t="shared" si="4"/>
        <v>0</v>
      </c>
    </row>
    <row r="158" spans="1:8" s="30" customFormat="1" ht="42" customHeight="1" hidden="1">
      <c r="A158" s="103"/>
      <c r="B158" s="97"/>
      <c r="C158" s="97"/>
      <c r="D158" s="97"/>
      <c r="E158" s="85"/>
      <c r="F158" s="15"/>
      <c r="G158" s="15"/>
      <c r="H158" s="29"/>
    </row>
    <row r="159" spans="1:8" s="30" customFormat="1" ht="56.25" customHeight="1" hidden="1">
      <c r="A159" s="103"/>
      <c r="B159" s="97"/>
      <c r="C159" s="97"/>
      <c r="D159" s="97"/>
      <c r="E159" s="85"/>
      <c r="F159" s="15"/>
      <c r="G159" s="14"/>
      <c r="H159" s="29"/>
    </row>
    <row r="160" spans="1:8" s="30" customFormat="1" ht="43.5" customHeight="1" hidden="1">
      <c r="A160" s="61"/>
      <c r="B160" s="86"/>
      <c r="C160" s="86"/>
      <c r="D160" s="86"/>
      <c r="E160" s="85"/>
      <c r="F160" s="18"/>
      <c r="G160" s="17"/>
      <c r="H160" s="31">
        <f>SUM(F160-G160)</f>
        <v>0</v>
      </c>
    </row>
    <row r="161" spans="1:8" s="30" customFormat="1" ht="15.75" customHeight="1" hidden="1">
      <c r="A161" s="61"/>
      <c r="B161" s="86"/>
      <c r="C161" s="86"/>
      <c r="D161" s="86"/>
      <c r="E161" s="85"/>
      <c r="F161" s="18"/>
      <c r="G161" s="17"/>
      <c r="H161" s="31">
        <f>SUM(F161-G161)</f>
        <v>0</v>
      </c>
    </row>
    <row r="162" spans="1:8" s="30" customFormat="1" ht="21.75" customHeight="1" hidden="1">
      <c r="A162" s="61"/>
      <c r="B162" s="86"/>
      <c r="C162" s="86"/>
      <c r="D162" s="86"/>
      <c r="E162" s="83"/>
      <c r="F162" s="18"/>
      <c r="G162" s="17"/>
      <c r="H162" s="31">
        <f>SUM(F162-G162)</f>
        <v>0</v>
      </c>
    </row>
    <row r="163" spans="1:8" s="30" customFormat="1" ht="21.75" customHeight="1" hidden="1">
      <c r="A163" s="61"/>
      <c r="B163" s="86"/>
      <c r="C163" s="86"/>
      <c r="D163" s="86"/>
      <c r="E163" s="85"/>
      <c r="F163" s="18"/>
      <c r="G163" s="17"/>
      <c r="H163" s="31">
        <f>SUM(F163-G163)</f>
        <v>0</v>
      </c>
    </row>
    <row r="164" spans="1:8" s="30" customFormat="1" ht="18.75" customHeight="1" hidden="1">
      <c r="A164" s="103"/>
      <c r="B164" s="97"/>
      <c r="C164" s="97"/>
      <c r="D164" s="97"/>
      <c r="E164" s="85"/>
      <c r="F164" s="22"/>
      <c r="G164" s="17"/>
      <c r="H164" s="31">
        <f>SUM(F164-G164)</f>
        <v>0</v>
      </c>
    </row>
    <row r="165" spans="1:8" s="30" customFormat="1" ht="68.25" customHeight="1" hidden="1">
      <c r="A165" s="103"/>
      <c r="B165" s="97"/>
      <c r="C165" s="97"/>
      <c r="D165" s="97"/>
      <c r="E165" s="83"/>
      <c r="F165" s="22"/>
      <c r="G165" s="22"/>
      <c r="H165" s="31">
        <v>13800</v>
      </c>
    </row>
    <row r="166" spans="1:8" s="30" customFormat="1" ht="33.75" customHeight="1" hidden="1">
      <c r="A166" s="103"/>
      <c r="B166" s="97"/>
      <c r="C166" s="97"/>
      <c r="D166" s="97"/>
      <c r="E166" s="83"/>
      <c r="F166" s="22"/>
      <c r="G166" s="17"/>
      <c r="H166" s="31"/>
    </row>
    <row r="167" spans="1:8" s="30" customFormat="1" ht="72" customHeight="1" hidden="1">
      <c r="A167" s="103"/>
      <c r="B167" s="97">
        <v>110205</v>
      </c>
      <c r="C167" s="97"/>
      <c r="D167" s="97" t="s">
        <v>25</v>
      </c>
      <c r="E167" s="85"/>
      <c r="F167" s="18"/>
      <c r="G167" s="17"/>
      <c r="H167" s="31">
        <f aca="true" t="shared" si="5" ref="H167:H173">SUM(F167-G167)</f>
        <v>0</v>
      </c>
    </row>
    <row r="168" spans="1:8" s="30" customFormat="1" ht="22.5" customHeight="1" hidden="1">
      <c r="A168" s="103"/>
      <c r="B168" s="97"/>
      <c r="C168" s="97"/>
      <c r="D168" s="97"/>
      <c r="E168" s="85"/>
      <c r="F168" s="18"/>
      <c r="G168" s="17"/>
      <c r="H168" s="31">
        <f t="shared" si="5"/>
        <v>0</v>
      </c>
    </row>
    <row r="169" spans="1:8" s="30" customFormat="1" ht="17.25" customHeight="1" hidden="1">
      <c r="A169" s="103"/>
      <c r="B169" s="97"/>
      <c r="C169" s="97"/>
      <c r="D169" s="97"/>
      <c r="E169" s="85"/>
      <c r="F169" s="18"/>
      <c r="G169" s="17"/>
      <c r="H169" s="31">
        <f t="shared" si="5"/>
        <v>0</v>
      </c>
    </row>
    <row r="170" spans="1:8" s="30" customFormat="1" ht="28.5" customHeight="1" hidden="1">
      <c r="A170" s="103"/>
      <c r="B170" s="97"/>
      <c r="C170" s="97"/>
      <c r="D170" s="97"/>
      <c r="E170" s="83"/>
      <c r="F170" s="18"/>
      <c r="G170" s="17"/>
      <c r="H170" s="31">
        <f t="shared" si="5"/>
        <v>0</v>
      </c>
    </row>
    <row r="171" spans="1:8" s="30" customFormat="1" ht="23.25" customHeight="1" hidden="1">
      <c r="A171" s="103"/>
      <c r="B171" s="97"/>
      <c r="C171" s="97"/>
      <c r="D171" s="97"/>
      <c r="E171" s="85"/>
      <c r="F171" s="18"/>
      <c r="G171" s="17"/>
      <c r="H171" s="31">
        <f t="shared" si="5"/>
        <v>0</v>
      </c>
    </row>
    <row r="172" spans="1:8" s="30" customFormat="1" ht="21" customHeight="1" hidden="1">
      <c r="A172" s="103"/>
      <c r="B172" s="97"/>
      <c r="C172" s="97"/>
      <c r="D172" s="97"/>
      <c r="E172" s="85"/>
      <c r="F172" s="18"/>
      <c r="G172" s="17"/>
      <c r="H172" s="31">
        <f t="shared" si="5"/>
        <v>0</v>
      </c>
    </row>
    <row r="173" spans="1:8" s="30" customFormat="1" ht="18" customHeight="1" hidden="1">
      <c r="A173" s="103"/>
      <c r="B173" s="97"/>
      <c r="C173" s="97"/>
      <c r="D173" s="97"/>
      <c r="E173" s="83"/>
      <c r="F173" s="18"/>
      <c r="G173" s="17"/>
      <c r="H173" s="31">
        <f t="shared" si="5"/>
        <v>0</v>
      </c>
    </row>
    <row r="174" spans="1:8" s="30" customFormat="1" ht="42" customHeight="1" hidden="1">
      <c r="A174" s="103"/>
      <c r="B174" s="97"/>
      <c r="C174" s="97"/>
      <c r="D174" s="97"/>
      <c r="E174" s="85"/>
      <c r="F174" s="18"/>
      <c r="G174" s="17"/>
      <c r="H174" s="31"/>
    </row>
    <row r="175" spans="1:8" s="30" customFormat="1" ht="21.75" customHeight="1" hidden="1">
      <c r="A175" s="103"/>
      <c r="B175" s="97"/>
      <c r="C175" s="97"/>
      <c r="D175" s="97"/>
      <c r="E175" s="83"/>
      <c r="F175" s="18"/>
      <c r="G175" s="17"/>
      <c r="H175" s="31">
        <f aca="true" t="shared" si="6" ref="H175:H184">SUM(F175-G175)</f>
        <v>0</v>
      </c>
    </row>
    <row r="176" spans="1:8" s="30" customFormat="1" ht="35.25" customHeight="1" hidden="1">
      <c r="A176" s="103"/>
      <c r="B176" s="97"/>
      <c r="C176" s="97"/>
      <c r="D176" s="97"/>
      <c r="E176" s="85"/>
      <c r="F176" s="18"/>
      <c r="G176" s="17"/>
      <c r="H176" s="31">
        <f t="shared" si="6"/>
        <v>0</v>
      </c>
    </row>
    <row r="177" spans="1:8" s="30" customFormat="1" ht="57.75" customHeight="1" hidden="1">
      <c r="A177" s="100"/>
      <c r="B177" s="86"/>
      <c r="C177" s="86"/>
      <c r="D177" s="86"/>
      <c r="E177" s="85"/>
      <c r="F177" s="26"/>
      <c r="G177" s="26"/>
      <c r="H177" s="33">
        <f t="shared" si="6"/>
        <v>0</v>
      </c>
    </row>
    <row r="178" spans="1:8" s="30" customFormat="1" ht="20.25" hidden="1">
      <c r="A178" s="112"/>
      <c r="B178" s="112"/>
      <c r="C178" s="112"/>
      <c r="D178" s="112"/>
      <c r="E178" s="98"/>
      <c r="F178" s="20"/>
      <c r="G178" s="23"/>
      <c r="H178" s="33">
        <f t="shared" si="6"/>
        <v>0</v>
      </c>
    </row>
    <row r="179" spans="1:8" s="30" customFormat="1" ht="60.75" customHeight="1" hidden="1" thickBot="1">
      <c r="A179" s="72" t="s">
        <v>12</v>
      </c>
      <c r="B179" s="113">
        <v>15</v>
      </c>
      <c r="C179" s="113"/>
      <c r="D179" s="114"/>
      <c r="E179" s="115"/>
      <c r="F179" s="24">
        <f>F181+F183+F184+F185+F187</f>
        <v>0</v>
      </c>
      <c r="G179" s="24">
        <f>G180+G181+G182+G183+G184+G187+G185+G186</f>
        <v>0</v>
      </c>
      <c r="H179" s="40">
        <f t="shared" si="6"/>
        <v>0</v>
      </c>
    </row>
    <row r="180" spans="1:8" s="30" customFormat="1" ht="90" customHeight="1" hidden="1" thickBot="1">
      <c r="A180" s="99"/>
      <c r="B180" s="116"/>
      <c r="C180" s="116"/>
      <c r="D180" s="101"/>
      <c r="E180" s="102"/>
      <c r="F180" s="24">
        <f>F181+F182+F183+F184+F185+F188+F186+F187</f>
        <v>0</v>
      </c>
      <c r="G180" s="14"/>
      <c r="H180" s="41">
        <f t="shared" si="6"/>
        <v>0</v>
      </c>
    </row>
    <row r="181" spans="1:8" s="30" customFormat="1" ht="55.5" customHeight="1" hidden="1">
      <c r="A181" s="117"/>
      <c r="B181" s="118"/>
      <c r="C181" s="118"/>
      <c r="D181" s="117"/>
      <c r="E181" s="85"/>
      <c r="F181" s="22"/>
      <c r="G181" s="17"/>
      <c r="H181" s="31">
        <f t="shared" si="6"/>
        <v>0</v>
      </c>
    </row>
    <row r="182" spans="1:8" s="30" customFormat="1" ht="67.5" customHeight="1" hidden="1">
      <c r="A182" s="86"/>
      <c r="B182" s="87">
        <v>150118</v>
      </c>
      <c r="C182" s="87"/>
      <c r="D182" s="86" t="s">
        <v>24</v>
      </c>
      <c r="E182" s="85"/>
      <c r="F182" s="22"/>
      <c r="G182" s="17"/>
      <c r="H182" s="31">
        <f t="shared" si="6"/>
        <v>0</v>
      </c>
    </row>
    <row r="183" spans="1:8" s="30" customFormat="1" ht="62.25" customHeight="1" hidden="1">
      <c r="A183" s="86"/>
      <c r="B183" s="87"/>
      <c r="C183" s="87"/>
      <c r="D183" s="86"/>
      <c r="E183" s="85"/>
      <c r="F183" s="22"/>
      <c r="G183" s="17"/>
      <c r="H183" s="31">
        <f t="shared" si="6"/>
        <v>0</v>
      </c>
    </row>
    <row r="184" spans="1:8" s="30" customFormat="1" ht="63" customHeight="1" hidden="1" thickBot="1">
      <c r="A184" s="119"/>
      <c r="B184" s="120"/>
      <c r="C184" s="120"/>
      <c r="D184" s="90"/>
      <c r="E184" s="98"/>
      <c r="F184" s="46"/>
      <c r="G184" s="47"/>
      <c r="H184" s="31">
        <f t="shared" si="6"/>
        <v>0</v>
      </c>
    </row>
    <row r="185" spans="1:8" s="30" customFormat="1" ht="53.25" customHeight="1" hidden="1" thickBot="1">
      <c r="A185" s="55"/>
      <c r="B185" s="86"/>
      <c r="C185" s="86"/>
      <c r="D185" s="86"/>
      <c r="E185" s="85"/>
      <c r="F185" s="18"/>
      <c r="G185" s="47"/>
      <c r="H185" s="31"/>
    </row>
    <row r="186" spans="1:8" s="30" customFormat="1" ht="119.25" customHeight="1" hidden="1" thickBot="1">
      <c r="A186" s="55"/>
      <c r="B186" s="121"/>
      <c r="C186" s="121"/>
      <c r="D186" s="109"/>
      <c r="E186" s="122"/>
      <c r="F186" s="46"/>
      <c r="G186" s="47"/>
      <c r="H186" s="31"/>
    </row>
    <row r="187" spans="1:8" s="30" customFormat="1" ht="63" customHeight="1" hidden="1" thickBot="1">
      <c r="A187" s="123"/>
      <c r="B187" s="121"/>
      <c r="C187" s="121"/>
      <c r="D187" s="109"/>
      <c r="E187" s="85"/>
      <c r="F187" s="46"/>
      <c r="G187" s="47"/>
      <c r="H187" s="31">
        <f>SUM(F187-G187)</f>
        <v>0</v>
      </c>
    </row>
    <row r="188" spans="1:8" s="30" customFormat="1" ht="63" customHeight="1" hidden="1" thickBot="1">
      <c r="A188" s="124" t="s">
        <v>37</v>
      </c>
      <c r="B188" s="125">
        <v>53</v>
      </c>
      <c r="C188" s="125"/>
      <c r="D188" s="126"/>
      <c r="E188" s="122"/>
      <c r="F188" s="48">
        <f>F189+F190+F191</f>
        <v>0</v>
      </c>
      <c r="G188" s="48">
        <f>G189+G190+G191</f>
        <v>0</v>
      </c>
      <c r="H188" s="31">
        <f>SUM(F188-G188)</f>
        <v>0</v>
      </c>
    </row>
    <row r="189" spans="1:8" s="30" customFormat="1" ht="96" customHeight="1" hidden="1" thickBot="1">
      <c r="A189" s="123"/>
      <c r="B189" s="125"/>
      <c r="C189" s="125"/>
      <c r="D189" s="126"/>
      <c r="E189" s="127"/>
      <c r="F189" s="46"/>
      <c r="G189" s="47"/>
      <c r="H189" s="39"/>
    </row>
    <row r="190" spans="1:8" s="30" customFormat="1" ht="91.5" customHeight="1" hidden="1" thickBot="1">
      <c r="A190" s="123"/>
      <c r="B190" s="125"/>
      <c r="C190" s="125"/>
      <c r="D190" s="126"/>
      <c r="E190" s="128"/>
      <c r="F190" s="46"/>
      <c r="G190" s="46"/>
      <c r="H190" s="39"/>
    </row>
    <row r="191" spans="1:8" s="30" customFormat="1" ht="62.25" customHeight="1" hidden="1" thickBot="1">
      <c r="A191" s="123"/>
      <c r="B191" s="125"/>
      <c r="C191" s="125"/>
      <c r="D191" s="126"/>
      <c r="E191" s="128"/>
      <c r="F191" s="46"/>
      <c r="G191" s="46"/>
      <c r="H191" s="39"/>
    </row>
    <row r="192" spans="1:8" s="30" customFormat="1" ht="54" customHeight="1" hidden="1" thickBot="1">
      <c r="A192" s="129" t="s">
        <v>28</v>
      </c>
      <c r="B192" s="121">
        <v>20</v>
      </c>
      <c r="C192" s="121"/>
      <c r="D192" s="126"/>
      <c r="E192" s="122"/>
      <c r="F192" s="48">
        <f>F193</f>
        <v>0</v>
      </c>
      <c r="G192" s="47"/>
      <c r="H192" s="39"/>
    </row>
    <row r="193" spans="1:8" s="30" customFormat="1" ht="63" customHeight="1" hidden="1" thickBot="1">
      <c r="A193" s="123"/>
      <c r="B193" s="121">
        <v>90802</v>
      </c>
      <c r="C193" s="121"/>
      <c r="D193" s="109" t="s">
        <v>29</v>
      </c>
      <c r="E193" s="122"/>
      <c r="F193" s="46"/>
      <c r="G193" s="47"/>
      <c r="H193" s="39"/>
    </row>
    <row r="194" spans="1:9" s="30" customFormat="1" ht="21" hidden="1" thickBot="1">
      <c r="A194" s="130" t="s">
        <v>3</v>
      </c>
      <c r="B194" s="131"/>
      <c r="C194" s="131"/>
      <c r="D194" s="131"/>
      <c r="E194" s="132"/>
      <c r="F194" s="10"/>
      <c r="G194" s="10"/>
      <c r="H194" s="10" t="e">
        <f>SUM(H31+#REF!+H106+H136+H150+H156+H179)</f>
        <v>#REF!</v>
      </c>
      <c r="I194" s="49"/>
    </row>
    <row r="195" spans="1:9" s="30" customFormat="1" ht="21" hidden="1">
      <c r="A195" s="133"/>
      <c r="B195" s="100"/>
      <c r="C195" s="134"/>
      <c r="D195" s="134"/>
      <c r="E195" s="135"/>
      <c r="F195" s="50"/>
      <c r="G195" s="50"/>
      <c r="H195" s="50"/>
      <c r="I195" s="49"/>
    </row>
    <row r="196" spans="1:9" s="30" customFormat="1" ht="21" hidden="1">
      <c r="A196" s="133"/>
      <c r="B196" s="134"/>
      <c r="C196" s="51"/>
      <c r="D196" s="51"/>
      <c r="E196" s="51"/>
      <c r="F196" s="50"/>
      <c r="G196" s="50"/>
      <c r="H196" s="50"/>
      <c r="I196" s="49"/>
    </row>
    <row r="197" spans="1:9" s="30" customFormat="1" ht="21" hidden="1">
      <c r="A197" s="133"/>
      <c r="B197" s="134"/>
      <c r="C197" s="51"/>
      <c r="D197" s="51"/>
      <c r="E197" s="51"/>
      <c r="F197" s="50"/>
      <c r="G197" s="50"/>
      <c r="H197" s="50"/>
      <c r="I197" s="49"/>
    </row>
    <row r="198" spans="1:9" s="30" customFormat="1" ht="21" hidden="1">
      <c r="A198" s="133"/>
      <c r="B198" s="100"/>
      <c r="C198" s="134"/>
      <c r="D198" s="134"/>
      <c r="E198" s="51"/>
      <c r="F198" s="50"/>
      <c r="G198" s="50"/>
      <c r="H198" s="50"/>
      <c r="I198" s="49"/>
    </row>
    <row r="199" spans="1:9" s="30" customFormat="1" ht="21" hidden="1">
      <c r="A199" s="64"/>
      <c r="B199" s="61" t="s">
        <v>50</v>
      </c>
      <c r="C199" s="62"/>
      <c r="D199" s="93" t="s">
        <v>51</v>
      </c>
      <c r="E199" s="136" t="s">
        <v>52</v>
      </c>
      <c r="F199" s="51"/>
      <c r="I199" s="49"/>
    </row>
    <row r="200" spans="1:9" s="30" customFormat="1" ht="36" customHeight="1" hidden="1">
      <c r="A200" s="61" t="s">
        <v>71</v>
      </c>
      <c r="B200" s="61">
        <f>F30</f>
        <v>90000</v>
      </c>
      <c r="C200" s="62"/>
      <c r="D200" s="62">
        <f>G30</f>
        <v>0</v>
      </c>
      <c r="E200" s="68">
        <f>B200+D200</f>
        <v>90000</v>
      </c>
      <c r="F200" s="564" t="s">
        <v>69</v>
      </c>
      <c r="G200" s="565"/>
      <c r="H200" s="53"/>
      <c r="I200" s="54">
        <v>1538517</v>
      </c>
    </row>
    <row r="201" spans="1:9" s="30" customFormat="1" ht="21" hidden="1">
      <c r="A201" s="64"/>
      <c r="B201" s="64" t="e">
        <f>#REF!</f>
        <v>#REF!</v>
      </c>
      <c r="C201" s="65"/>
      <c r="D201" s="65" t="e">
        <f>#REF!</f>
        <v>#REF!</v>
      </c>
      <c r="E201" s="68" t="e">
        <f>B201+D201</f>
        <v>#REF!</v>
      </c>
      <c r="F201" s="542" t="s">
        <v>62</v>
      </c>
      <c r="G201" s="543"/>
      <c r="H201" s="55"/>
      <c r="I201" s="56" t="e">
        <f>B203</f>
        <v>#REF!</v>
      </c>
    </row>
    <row r="202" spans="1:9" s="30" customFormat="1" ht="102" hidden="1">
      <c r="A202" s="64" t="s">
        <v>65</v>
      </c>
      <c r="B202" s="64" t="e">
        <f>#REF!</f>
        <v>#REF!</v>
      </c>
      <c r="C202" s="65"/>
      <c r="D202" s="62"/>
      <c r="E202" s="68" t="e">
        <f>B202+D202</f>
        <v>#REF!</v>
      </c>
      <c r="F202" s="542" t="s">
        <v>64</v>
      </c>
      <c r="G202" s="543"/>
      <c r="H202" s="55"/>
      <c r="I202" s="56"/>
    </row>
    <row r="203" spans="1:9" s="30" customFormat="1" ht="39" customHeight="1" hidden="1">
      <c r="A203" s="61" t="s">
        <v>60</v>
      </c>
      <c r="B203" s="61" t="e">
        <f>B201+B202</f>
        <v>#REF!</v>
      </c>
      <c r="C203" s="62"/>
      <c r="D203" s="62" t="e">
        <f>D201+D202</f>
        <v>#REF!</v>
      </c>
      <c r="E203" s="68" t="e">
        <f>B203+D203</f>
        <v>#REF!</v>
      </c>
      <c r="F203" s="542" t="s">
        <v>67</v>
      </c>
      <c r="G203" s="543"/>
      <c r="H203" s="55"/>
      <c r="I203" s="56"/>
    </row>
    <row r="204" spans="1:9" s="30" customFormat="1" ht="21" hidden="1" thickBot="1">
      <c r="A204" s="61"/>
      <c r="B204" s="61"/>
      <c r="C204" s="62"/>
      <c r="D204" s="65"/>
      <c r="E204" s="68"/>
      <c r="F204" s="537" t="s">
        <v>63</v>
      </c>
      <c r="G204" s="538"/>
      <c r="H204" s="58"/>
      <c r="I204" s="59" t="e">
        <f>I200-I201-I202-I203</f>
        <v>#REF!</v>
      </c>
    </row>
    <row r="205" spans="1:9" s="1" customFormat="1" ht="21" hidden="1">
      <c r="A205" s="2" t="s">
        <v>44</v>
      </c>
      <c r="B205" s="61">
        <f>F60</f>
        <v>0</v>
      </c>
      <c r="C205" s="62"/>
      <c r="D205" s="62">
        <f>G60</f>
        <v>0</v>
      </c>
      <c r="E205" s="63">
        <f>B205+D205</f>
        <v>0</v>
      </c>
      <c r="F205" s="69"/>
      <c r="G205" s="70"/>
      <c r="H205" s="70"/>
      <c r="I205" s="71"/>
    </row>
    <row r="206" spans="1:9" s="1" customFormat="1" ht="36" hidden="1">
      <c r="A206" s="2" t="s">
        <v>45</v>
      </c>
      <c r="B206" s="61" t="e">
        <f>#REF!</f>
        <v>#REF!</v>
      </c>
      <c r="C206" s="62"/>
      <c r="D206" s="65"/>
      <c r="E206" s="63" t="e">
        <f>B206+D206</f>
        <v>#REF!</v>
      </c>
      <c r="F206" s="52"/>
      <c r="G206" s="55"/>
      <c r="H206" s="55"/>
      <c r="I206" s="56"/>
    </row>
    <row r="207" spans="1:9" s="1" customFormat="1" ht="21" hidden="1" thickBot="1">
      <c r="A207" s="2" t="s">
        <v>58</v>
      </c>
      <c r="B207" s="66">
        <f>F98</f>
        <v>0</v>
      </c>
      <c r="C207" s="307"/>
      <c r="D207" s="65"/>
      <c r="E207" s="63">
        <f>B207+D207</f>
        <v>0</v>
      </c>
      <c r="F207" s="57"/>
      <c r="G207" s="58"/>
      <c r="H207" s="58"/>
      <c r="I207" s="59"/>
    </row>
    <row r="208" spans="1:9" s="1" customFormat="1" ht="21" hidden="1" thickBot="1">
      <c r="A208" s="2" t="s">
        <v>27</v>
      </c>
      <c r="B208" s="66" t="e">
        <f>B200+B203+B205+B206+B207</f>
        <v>#REF!</v>
      </c>
      <c r="C208" s="307"/>
      <c r="D208" s="62" t="e">
        <f>D200+D203+D205+D206</f>
        <v>#REF!</v>
      </c>
      <c r="E208" s="67" t="e">
        <f>B208+D208</f>
        <v>#REF!</v>
      </c>
      <c r="F208" s="60"/>
      <c r="G208" s="21"/>
      <c r="H208" s="21"/>
      <c r="I208" s="49"/>
    </row>
    <row r="209" spans="1:9" s="1" customFormat="1" ht="17.25" hidden="1">
      <c r="A209" s="3"/>
      <c r="B209" s="3"/>
      <c r="C209" s="3"/>
      <c r="D209" s="3"/>
      <c r="E209" s="3"/>
      <c r="F209" s="3"/>
      <c r="I209" s="5"/>
    </row>
    <row r="210" spans="1:9" s="1" customFormat="1" ht="42.75" customHeight="1" hidden="1">
      <c r="A210" s="558" t="s">
        <v>70</v>
      </c>
      <c r="B210" s="559"/>
      <c r="C210" s="559"/>
      <c r="D210" s="559"/>
      <c r="E210" s="559"/>
      <c r="F210" s="559"/>
      <c r="G210" s="559"/>
      <c r="H210" s="559"/>
      <c r="I210" s="559"/>
    </row>
    <row r="211" spans="1:9" s="1" customFormat="1" ht="17.25">
      <c r="A211" s="4"/>
      <c r="B211" s="4"/>
      <c r="C211" s="4"/>
      <c r="D211" s="3"/>
      <c r="E211" s="3"/>
      <c r="F211" s="3"/>
      <c r="I211" s="5"/>
    </row>
    <row r="212" spans="1:9" s="1" customFormat="1" ht="22.5" hidden="1">
      <c r="A212" s="549"/>
      <c r="B212" s="550"/>
      <c r="C212" s="550"/>
      <c r="D212" s="550"/>
      <c r="E212" s="3"/>
      <c r="F212" s="4"/>
      <c r="I212" s="5"/>
    </row>
    <row r="213" spans="1:6" s="21" customFormat="1" ht="22.5">
      <c r="A213" s="197"/>
      <c r="B213" s="197"/>
      <c r="C213" s="197"/>
      <c r="D213" s="197"/>
      <c r="E213" s="60"/>
      <c r="F213" s="60"/>
    </row>
    <row r="214" spans="1:4" s="21" customFormat="1" ht="22.5">
      <c r="A214" s="208"/>
      <c r="B214" s="198"/>
      <c r="C214" s="198"/>
      <c r="D214" s="198"/>
    </row>
    <row r="215" spans="1:4" s="30" customFormat="1" ht="22.5">
      <c r="A215" s="208"/>
      <c r="B215" s="198"/>
      <c r="C215" s="198"/>
      <c r="D215" s="198"/>
    </row>
    <row r="216" spans="1:4" s="30" customFormat="1" ht="22.5">
      <c r="A216" s="208"/>
      <c r="B216" s="198"/>
      <c r="C216" s="198"/>
      <c r="D216" s="198"/>
    </row>
    <row r="217" spans="1:4" s="30" customFormat="1" ht="22.5">
      <c r="A217" s="208"/>
      <c r="B217" s="198"/>
      <c r="C217" s="198"/>
      <c r="D217" s="198"/>
    </row>
    <row r="218" spans="1:4" s="30" customFormat="1" ht="22.5">
      <c r="A218" s="208"/>
      <c r="B218" s="198"/>
      <c r="C218" s="198"/>
      <c r="D218" s="198"/>
    </row>
    <row r="219" spans="1:4" s="30" customFormat="1" ht="22.5">
      <c r="A219" s="198"/>
      <c r="B219" s="198"/>
      <c r="C219" s="198"/>
      <c r="D219" s="198"/>
    </row>
    <row r="220" spans="1:4" s="30" customFormat="1" ht="22.5">
      <c r="A220" s="198"/>
      <c r="B220" s="198"/>
      <c r="C220" s="198"/>
      <c r="D220" s="198"/>
    </row>
    <row r="221" spans="1:4" s="30" customFormat="1" ht="22.5">
      <c r="A221" s="199"/>
      <c r="B221" s="199"/>
      <c r="C221" s="199"/>
      <c r="D221" s="199"/>
    </row>
    <row r="222" spans="1:4" s="30" customFormat="1" ht="22.5">
      <c r="A222" s="199"/>
      <c r="B222" s="199"/>
      <c r="C222" s="199"/>
      <c r="D222" s="199"/>
    </row>
    <row r="223" s="30" customFormat="1" ht="20.25"/>
    <row r="224" s="30" customFormat="1" ht="20.25"/>
    <row r="225" s="30" customFormat="1" ht="20.25"/>
  </sheetData>
  <sheetProtection/>
  <mergeCells count="14">
    <mergeCell ref="A210:I210"/>
    <mergeCell ref="A212:D212"/>
    <mergeCell ref="D70:E70"/>
    <mergeCell ref="A98:E98"/>
    <mergeCell ref="F200:G200"/>
    <mergeCell ref="F201:G201"/>
    <mergeCell ref="F202:G202"/>
    <mergeCell ref="F203:G203"/>
    <mergeCell ref="B35:E35"/>
    <mergeCell ref="B60:E60"/>
    <mergeCell ref="A1:F1"/>
    <mergeCell ref="B3:E3"/>
    <mergeCell ref="A30:E30"/>
    <mergeCell ref="F204:G204"/>
  </mergeCells>
  <printOptions/>
  <pageMargins left="0.7480314960629921" right="0.7480314960629921" top="0.984251968503937" bottom="0.984251968503937" header="0.5118110236220472" footer="0.5118110236220472"/>
  <pageSetup fitToHeight="2" fitToWidth="2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0"/>
  <sheetViews>
    <sheetView view="pageBreakPreview" zoomScale="75" zoomScaleNormal="50" zoomScaleSheetLayoutView="75" zoomScalePageLayoutView="0" workbookViewId="0" topLeftCell="A86">
      <selection activeCell="F35" sqref="F35"/>
    </sheetView>
  </sheetViews>
  <sheetFormatPr defaultColWidth="9.00390625" defaultRowHeight="12.75"/>
  <cols>
    <col min="1" max="1" width="37.50390625" style="0" customWidth="1"/>
    <col min="2" max="3" width="15.375" style="0" customWidth="1"/>
    <col min="4" max="4" width="36.125" style="0" customWidth="1"/>
    <col min="5" max="5" width="48.125" style="0" customWidth="1"/>
    <col min="6" max="6" width="16.625" style="0" customWidth="1"/>
    <col min="7" max="7" width="14.625" style="0" customWidth="1"/>
    <col min="8" max="8" width="0.5" style="0" hidden="1" customWidth="1"/>
    <col min="9" max="9" width="14.50390625" style="0" customWidth="1"/>
  </cols>
  <sheetData>
    <row r="1" spans="1:9" ht="66.75" customHeight="1" thickBot="1">
      <c r="A1" s="570" t="s">
        <v>198</v>
      </c>
      <c r="B1" s="570"/>
      <c r="C1" s="570"/>
      <c r="D1" s="570"/>
      <c r="E1" s="570"/>
      <c r="F1" s="571"/>
      <c r="G1" s="581" t="s">
        <v>246</v>
      </c>
      <c r="H1" s="582"/>
      <c r="I1" s="582"/>
    </row>
    <row r="2" spans="1:9" s="30" customFormat="1" ht="147" thickBot="1">
      <c r="A2" s="72" t="s">
        <v>0</v>
      </c>
      <c r="B2" s="73" t="s">
        <v>4</v>
      </c>
      <c r="C2" s="73"/>
      <c r="D2" s="73" t="s">
        <v>5</v>
      </c>
      <c r="E2" s="74" t="s">
        <v>1</v>
      </c>
      <c r="F2" s="10" t="s">
        <v>56</v>
      </c>
      <c r="G2" s="75" t="s">
        <v>55</v>
      </c>
      <c r="H2" s="11" t="s">
        <v>19</v>
      </c>
      <c r="I2" s="76" t="s">
        <v>61</v>
      </c>
    </row>
    <row r="3" spans="1:9" s="30" customFormat="1" ht="44.25" customHeight="1" thickBot="1">
      <c r="A3" s="275"/>
      <c r="B3" s="578" t="s">
        <v>135</v>
      </c>
      <c r="C3" s="578"/>
      <c r="D3" s="579"/>
      <c r="E3" s="580"/>
      <c r="F3" s="10">
        <f>SUM(F4:F25)</f>
        <v>-1341000</v>
      </c>
      <c r="G3" s="10">
        <f>SUM(G4:G25)</f>
        <v>1341000</v>
      </c>
      <c r="H3" s="11"/>
      <c r="I3" s="76">
        <f>SUM(F3+G3)</f>
        <v>0</v>
      </c>
    </row>
    <row r="4" spans="1:9" s="30" customFormat="1" ht="42" thickBot="1">
      <c r="A4" s="86" t="s">
        <v>2</v>
      </c>
      <c r="B4" s="86">
        <v>312010</v>
      </c>
      <c r="C4" s="86">
        <v>80101</v>
      </c>
      <c r="D4" s="206" t="s">
        <v>13</v>
      </c>
      <c r="E4" s="223" t="s">
        <v>177</v>
      </c>
      <c r="F4" s="274"/>
      <c r="G4" s="302">
        <v>120000</v>
      </c>
      <c r="H4" s="303"/>
      <c r="I4" s="304">
        <f>SUM(F4+G4)</f>
        <v>120000</v>
      </c>
    </row>
    <row r="5" spans="1:9" s="30" customFormat="1" ht="52.5" thickBot="1">
      <c r="A5" s="86"/>
      <c r="B5" s="86">
        <v>312010</v>
      </c>
      <c r="C5" s="86">
        <v>80101</v>
      </c>
      <c r="D5" s="206" t="s">
        <v>13</v>
      </c>
      <c r="E5" s="223" t="s">
        <v>178</v>
      </c>
      <c r="F5" s="274"/>
      <c r="G5" s="302">
        <v>120000</v>
      </c>
      <c r="H5" s="303"/>
      <c r="I5" s="304">
        <f aca="true" t="shared" si="0" ref="I5:I24">SUM(F5+G5)</f>
        <v>120000</v>
      </c>
    </row>
    <row r="6" spans="1:9" s="30" customFormat="1" ht="69.75" thickBot="1">
      <c r="A6" s="86"/>
      <c r="B6" s="86">
        <v>312010</v>
      </c>
      <c r="C6" s="86">
        <v>80101</v>
      </c>
      <c r="D6" s="206" t="s">
        <v>13</v>
      </c>
      <c r="E6" s="223" t="s">
        <v>221</v>
      </c>
      <c r="F6" s="274"/>
      <c r="G6" s="302">
        <v>70000</v>
      </c>
      <c r="H6" s="303"/>
      <c r="I6" s="304">
        <f t="shared" si="0"/>
        <v>70000</v>
      </c>
    </row>
    <row r="7" spans="1:9" s="30" customFormat="1" ht="52.5" thickBot="1">
      <c r="A7" s="86"/>
      <c r="B7" s="86">
        <v>312010</v>
      </c>
      <c r="C7" s="86">
        <v>80101</v>
      </c>
      <c r="D7" s="206" t="s">
        <v>13</v>
      </c>
      <c r="E7" s="223" t="s">
        <v>183</v>
      </c>
      <c r="F7" s="274"/>
      <c r="G7" s="302">
        <v>50000</v>
      </c>
      <c r="H7" s="303"/>
      <c r="I7" s="304">
        <f t="shared" si="0"/>
        <v>50000</v>
      </c>
    </row>
    <row r="8" spans="1:9" s="30" customFormat="1" ht="52.5" thickBot="1">
      <c r="A8" s="86"/>
      <c r="B8" s="86">
        <v>312010</v>
      </c>
      <c r="C8" s="86">
        <v>80101</v>
      </c>
      <c r="D8" s="206" t="s">
        <v>13</v>
      </c>
      <c r="E8" s="223" t="s">
        <v>192</v>
      </c>
      <c r="F8" s="274"/>
      <c r="G8" s="302">
        <v>25000</v>
      </c>
      <c r="H8" s="303"/>
      <c r="I8" s="304">
        <f t="shared" si="0"/>
        <v>25000</v>
      </c>
    </row>
    <row r="9" spans="1:9" s="30" customFormat="1" ht="21" hidden="1" thickBot="1">
      <c r="A9" s="86"/>
      <c r="B9" s="86"/>
      <c r="C9" s="86"/>
      <c r="D9" s="86"/>
      <c r="E9" s="223"/>
      <c r="F9" s="274"/>
      <c r="G9" s="302"/>
      <c r="H9" s="303"/>
      <c r="I9" s="304"/>
    </row>
    <row r="10" spans="1:9" s="30" customFormat="1" ht="42" thickBot="1">
      <c r="A10" s="86" t="s">
        <v>22</v>
      </c>
      <c r="B10" s="86">
        <v>1011010</v>
      </c>
      <c r="C10" s="86">
        <v>70101</v>
      </c>
      <c r="D10" s="84" t="s">
        <v>180</v>
      </c>
      <c r="E10" s="223" t="s">
        <v>181</v>
      </c>
      <c r="F10" s="274"/>
      <c r="G10" s="302">
        <v>60000</v>
      </c>
      <c r="H10" s="303"/>
      <c r="I10" s="304">
        <f t="shared" si="0"/>
        <v>60000</v>
      </c>
    </row>
    <row r="11" spans="1:9" s="30" customFormat="1" ht="41.25" thickBot="1">
      <c r="A11" s="86"/>
      <c r="B11" s="86">
        <v>1011010</v>
      </c>
      <c r="C11" s="86">
        <v>70101</v>
      </c>
      <c r="D11" s="84" t="s">
        <v>180</v>
      </c>
      <c r="E11" s="223" t="s">
        <v>194</v>
      </c>
      <c r="F11" s="274"/>
      <c r="G11" s="302">
        <v>18000</v>
      </c>
      <c r="H11" s="303"/>
      <c r="I11" s="304">
        <f t="shared" si="0"/>
        <v>18000</v>
      </c>
    </row>
    <row r="12" spans="1:9" s="30" customFormat="1" ht="21" hidden="1" thickBot="1">
      <c r="A12" s="86"/>
      <c r="B12" s="86"/>
      <c r="C12" s="86"/>
      <c r="D12" s="84"/>
      <c r="E12" s="223"/>
      <c r="F12" s="274"/>
      <c r="G12" s="302"/>
      <c r="H12" s="303"/>
      <c r="I12" s="304"/>
    </row>
    <row r="13" spans="1:9" s="30" customFormat="1" ht="122.25" thickBot="1">
      <c r="A13" s="86"/>
      <c r="B13" s="86">
        <v>1011020</v>
      </c>
      <c r="C13" s="86">
        <v>70201</v>
      </c>
      <c r="D13" s="84" t="s">
        <v>8</v>
      </c>
      <c r="E13" s="223" t="s">
        <v>186</v>
      </c>
      <c r="F13" s="274"/>
      <c r="G13" s="302">
        <v>40000</v>
      </c>
      <c r="H13" s="303"/>
      <c r="I13" s="304">
        <f t="shared" si="0"/>
        <v>40000</v>
      </c>
    </row>
    <row r="14" spans="1:9" s="30" customFormat="1" ht="35.25" thickBot="1">
      <c r="A14" s="86"/>
      <c r="B14" s="86">
        <v>1011020</v>
      </c>
      <c r="C14" s="86">
        <v>70201</v>
      </c>
      <c r="D14" s="84" t="s">
        <v>8</v>
      </c>
      <c r="E14" s="223" t="s">
        <v>187</v>
      </c>
      <c r="F14" s="274"/>
      <c r="G14" s="302">
        <v>20000</v>
      </c>
      <c r="H14" s="303"/>
      <c r="I14" s="304">
        <f t="shared" si="0"/>
        <v>20000</v>
      </c>
    </row>
    <row r="15" spans="1:9" s="30" customFormat="1" ht="35.25" thickBot="1">
      <c r="A15" s="86"/>
      <c r="B15" s="86">
        <v>1011020</v>
      </c>
      <c r="C15" s="86">
        <v>70201</v>
      </c>
      <c r="D15" s="84" t="s">
        <v>8</v>
      </c>
      <c r="E15" s="223" t="s">
        <v>188</v>
      </c>
      <c r="F15" s="274"/>
      <c r="G15" s="302">
        <v>20000</v>
      </c>
      <c r="H15" s="303"/>
      <c r="I15" s="304">
        <f t="shared" si="0"/>
        <v>20000</v>
      </c>
    </row>
    <row r="16" spans="1:9" s="30" customFormat="1" ht="35.25" thickBot="1">
      <c r="A16" s="86"/>
      <c r="B16" s="86">
        <v>1011020</v>
      </c>
      <c r="C16" s="86">
        <v>70201</v>
      </c>
      <c r="D16" s="84" t="s">
        <v>8</v>
      </c>
      <c r="E16" s="223" t="s">
        <v>193</v>
      </c>
      <c r="F16" s="274"/>
      <c r="G16" s="302">
        <v>20000</v>
      </c>
      <c r="H16" s="303"/>
      <c r="I16" s="304">
        <f t="shared" si="0"/>
        <v>20000</v>
      </c>
    </row>
    <row r="17" spans="1:9" s="30" customFormat="1" ht="87" thickBot="1">
      <c r="A17" s="86"/>
      <c r="B17" s="86">
        <v>1011020</v>
      </c>
      <c r="C17" s="86">
        <v>70201</v>
      </c>
      <c r="D17" s="84" t="s">
        <v>8</v>
      </c>
      <c r="E17" s="223" t="s">
        <v>195</v>
      </c>
      <c r="F17" s="274"/>
      <c r="G17" s="302">
        <v>44000</v>
      </c>
      <c r="H17" s="303"/>
      <c r="I17" s="304">
        <f t="shared" si="0"/>
        <v>44000</v>
      </c>
    </row>
    <row r="18" spans="1:9" s="30" customFormat="1" ht="87" thickBot="1">
      <c r="A18" s="86"/>
      <c r="B18" s="86">
        <v>1011020</v>
      </c>
      <c r="C18" s="86">
        <v>70201</v>
      </c>
      <c r="D18" s="84" t="s">
        <v>8</v>
      </c>
      <c r="E18" s="223" t="s">
        <v>197</v>
      </c>
      <c r="F18" s="274"/>
      <c r="G18" s="302">
        <v>44000</v>
      </c>
      <c r="H18" s="303"/>
      <c r="I18" s="304">
        <f t="shared" si="0"/>
        <v>44000</v>
      </c>
    </row>
    <row r="19" spans="1:9" s="30" customFormat="1" ht="35.25" thickBot="1">
      <c r="A19" s="86"/>
      <c r="B19" s="86">
        <v>1011020</v>
      </c>
      <c r="C19" s="86">
        <v>70201</v>
      </c>
      <c r="D19" s="84" t="s">
        <v>8</v>
      </c>
      <c r="E19" s="223" t="s">
        <v>196</v>
      </c>
      <c r="F19" s="274"/>
      <c r="G19" s="302">
        <v>500000</v>
      </c>
      <c r="H19" s="303"/>
      <c r="I19" s="304">
        <f t="shared" si="0"/>
        <v>500000</v>
      </c>
    </row>
    <row r="20" spans="1:9" s="30" customFormat="1" ht="52.5" thickBot="1">
      <c r="A20" s="86" t="s">
        <v>132</v>
      </c>
      <c r="B20" s="86">
        <v>2414090</v>
      </c>
      <c r="C20" s="86">
        <v>110204</v>
      </c>
      <c r="D20" s="84" t="s">
        <v>94</v>
      </c>
      <c r="E20" s="223" t="s">
        <v>182</v>
      </c>
      <c r="F20" s="274"/>
      <c r="G20" s="302">
        <v>45000</v>
      </c>
      <c r="H20" s="303"/>
      <c r="I20" s="304">
        <f t="shared" si="0"/>
        <v>45000</v>
      </c>
    </row>
    <row r="21" spans="1:9" s="30" customFormat="1" ht="52.5" thickBot="1">
      <c r="A21" s="86"/>
      <c r="B21" s="86">
        <v>2414090</v>
      </c>
      <c r="C21" s="86">
        <v>110204</v>
      </c>
      <c r="D21" s="84" t="s">
        <v>94</v>
      </c>
      <c r="E21" s="223" t="s">
        <v>184</v>
      </c>
      <c r="F21" s="274"/>
      <c r="G21" s="302">
        <v>40000</v>
      </c>
      <c r="H21" s="303"/>
      <c r="I21" s="304">
        <f t="shared" si="0"/>
        <v>40000</v>
      </c>
    </row>
    <row r="22" spans="1:9" s="30" customFormat="1" ht="35.25" thickBot="1">
      <c r="A22" s="86"/>
      <c r="B22" s="86">
        <v>2414090</v>
      </c>
      <c r="C22" s="86">
        <v>110204</v>
      </c>
      <c r="D22" s="84" t="s">
        <v>94</v>
      </c>
      <c r="E22" s="223" t="s">
        <v>185</v>
      </c>
      <c r="F22" s="274"/>
      <c r="G22" s="302">
        <v>40000</v>
      </c>
      <c r="H22" s="303"/>
      <c r="I22" s="304">
        <f t="shared" si="0"/>
        <v>40000</v>
      </c>
    </row>
    <row r="23" spans="1:9" s="30" customFormat="1" ht="35.25" thickBot="1">
      <c r="A23" s="86"/>
      <c r="B23" s="86">
        <v>2414090</v>
      </c>
      <c r="C23" s="86">
        <v>110204</v>
      </c>
      <c r="D23" s="84" t="s">
        <v>94</v>
      </c>
      <c r="E23" s="223" t="s">
        <v>189</v>
      </c>
      <c r="F23" s="274"/>
      <c r="G23" s="302">
        <v>30000</v>
      </c>
      <c r="H23" s="303"/>
      <c r="I23" s="304">
        <f t="shared" si="0"/>
        <v>30000</v>
      </c>
    </row>
    <row r="24" spans="1:9" s="30" customFormat="1" ht="63" thickBot="1">
      <c r="A24" s="86" t="s">
        <v>216</v>
      </c>
      <c r="B24" s="86">
        <v>151315</v>
      </c>
      <c r="C24" s="86">
        <v>91206</v>
      </c>
      <c r="D24" s="84" t="s">
        <v>190</v>
      </c>
      <c r="E24" s="223" t="s">
        <v>191</v>
      </c>
      <c r="F24" s="274"/>
      <c r="G24" s="302">
        <v>35000</v>
      </c>
      <c r="H24" s="303"/>
      <c r="I24" s="304">
        <f t="shared" si="0"/>
        <v>35000</v>
      </c>
    </row>
    <row r="25" spans="1:9" s="30" customFormat="1" ht="35.25" thickBot="1">
      <c r="A25" s="86" t="s">
        <v>66</v>
      </c>
      <c r="B25" s="86">
        <v>7618440</v>
      </c>
      <c r="C25" s="86">
        <v>250366</v>
      </c>
      <c r="D25" s="84"/>
      <c r="E25" s="223" t="s">
        <v>179</v>
      </c>
      <c r="F25" s="274">
        <v>-1341000</v>
      </c>
      <c r="G25" s="302"/>
      <c r="H25" s="303"/>
      <c r="I25" s="304"/>
    </row>
    <row r="26" spans="1:9" s="30" customFormat="1" ht="21" hidden="1" thickBot="1">
      <c r="A26" s="86"/>
      <c r="B26" s="86"/>
      <c r="C26" s="86"/>
      <c r="D26" s="84"/>
      <c r="E26" s="84"/>
      <c r="F26" s="274"/>
      <c r="G26" s="75"/>
      <c r="H26" s="11"/>
      <c r="I26" s="76"/>
    </row>
    <row r="27" spans="1:9" s="30" customFormat="1" ht="21" hidden="1" thickBot="1">
      <c r="A27" s="86"/>
      <c r="B27" s="86"/>
      <c r="C27" s="86"/>
      <c r="D27" s="84"/>
      <c r="E27" s="84"/>
      <c r="F27" s="274"/>
      <c r="G27" s="75"/>
      <c r="H27" s="11"/>
      <c r="I27" s="76"/>
    </row>
    <row r="28" spans="1:9" s="30" customFormat="1" ht="21" hidden="1" thickBot="1">
      <c r="A28" s="86"/>
      <c r="B28" s="86"/>
      <c r="C28" s="86"/>
      <c r="D28" s="84"/>
      <c r="E28" s="84"/>
      <c r="F28" s="274"/>
      <c r="G28" s="75"/>
      <c r="H28" s="11"/>
      <c r="I28" s="76"/>
    </row>
    <row r="29" spans="1:9" s="30" customFormat="1" ht="21" thickBot="1">
      <c r="A29" s="86"/>
      <c r="B29" s="86"/>
      <c r="C29" s="86"/>
      <c r="D29" s="86"/>
      <c r="E29" s="86"/>
      <c r="F29" s="274"/>
      <c r="G29" s="75"/>
      <c r="H29" s="11"/>
      <c r="I29" s="76"/>
    </row>
    <row r="30" spans="1:9" s="30" customFormat="1" ht="21" thickBot="1">
      <c r="A30" s="561" t="s">
        <v>222</v>
      </c>
      <c r="B30" s="572"/>
      <c r="C30" s="572"/>
      <c r="D30" s="572"/>
      <c r="E30" s="572"/>
      <c r="F30" s="10">
        <f>F32+F33+F34+F35+F36+F37+F38+F39</f>
        <v>289840</v>
      </c>
      <c r="G30" s="10">
        <f>G32+G33+G34+G35+G36+G37+G38+G39</f>
        <v>1890000</v>
      </c>
      <c r="H30" s="10"/>
      <c r="I30" s="12">
        <f>F30+G30</f>
        <v>2179840</v>
      </c>
    </row>
    <row r="31" spans="1:9" s="30" customFormat="1" ht="21" thickBot="1">
      <c r="A31" s="78"/>
      <c r="B31" s="79"/>
      <c r="C31" s="306"/>
      <c r="D31" s="80"/>
      <c r="E31" s="81"/>
      <c r="F31" s="10"/>
      <c r="G31" s="10"/>
      <c r="H31" s="13" t="e">
        <f>H32+H33+#REF!+#REF!+#REF!</f>
        <v>#REF!</v>
      </c>
      <c r="I31" s="12">
        <f>F31+G31</f>
        <v>0</v>
      </c>
    </row>
    <row r="32" spans="1:9" s="30" customFormat="1" ht="144" thickBot="1">
      <c r="A32" s="326" t="s">
        <v>68</v>
      </c>
      <c r="B32" s="144">
        <v>318370</v>
      </c>
      <c r="C32" s="183">
        <v>250344</v>
      </c>
      <c r="D32" s="163" t="s">
        <v>53</v>
      </c>
      <c r="E32" s="148" t="s">
        <v>223</v>
      </c>
      <c r="F32" s="15">
        <v>40000</v>
      </c>
      <c r="G32" s="14"/>
      <c r="H32" s="16">
        <f>SUM(F32:G32)</f>
        <v>40000</v>
      </c>
      <c r="I32" s="12">
        <f>F32+G32</f>
        <v>40000</v>
      </c>
    </row>
    <row r="33" spans="1:9" s="30" customFormat="1" ht="182.25" customHeight="1" thickBot="1">
      <c r="A33" s="64"/>
      <c r="B33" s="86">
        <v>38370</v>
      </c>
      <c r="C33" s="86">
        <v>250344</v>
      </c>
      <c r="D33" s="163" t="s">
        <v>53</v>
      </c>
      <c r="E33" s="85" t="s">
        <v>225</v>
      </c>
      <c r="F33" s="18">
        <v>50000</v>
      </c>
      <c r="G33" s="17"/>
      <c r="H33" s="19">
        <f>SUM(F33:G33)</f>
        <v>50000</v>
      </c>
      <c r="I33" s="12">
        <f>F33+G33</f>
        <v>50000</v>
      </c>
    </row>
    <row r="34" spans="1:9" s="30" customFormat="1" ht="147.75" customHeight="1" thickBot="1">
      <c r="A34" s="64"/>
      <c r="B34" s="86">
        <v>38370</v>
      </c>
      <c r="C34" s="86">
        <v>250344</v>
      </c>
      <c r="D34" s="163" t="s">
        <v>53</v>
      </c>
      <c r="E34" s="85" t="s">
        <v>243</v>
      </c>
      <c r="F34" s="26">
        <v>199840</v>
      </c>
      <c r="G34" s="23"/>
      <c r="H34" s="19"/>
      <c r="I34" s="12">
        <f aca="true" t="shared" si="1" ref="I34:I41">F34+G34</f>
        <v>199840</v>
      </c>
    </row>
    <row r="35" spans="1:9" s="30" customFormat="1" ht="41.25" customHeight="1" thickBot="1">
      <c r="A35" s="64"/>
      <c r="B35" s="86">
        <v>2010</v>
      </c>
      <c r="C35" s="86">
        <v>80101</v>
      </c>
      <c r="D35" s="163" t="s">
        <v>13</v>
      </c>
      <c r="E35" s="85" t="s">
        <v>226</v>
      </c>
      <c r="F35" s="26"/>
      <c r="G35" s="23">
        <v>250000</v>
      </c>
      <c r="H35" s="19"/>
      <c r="I35" s="12">
        <f t="shared" si="1"/>
        <v>250000</v>
      </c>
    </row>
    <row r="36" spans="1:9" s="30" customFormat="1" ht="37.5" customHeight="1" thickBot="1">
      <c r="A36" s="64"/>
      <c r="B36" s="86">
        <v>2010</v>
      </c>
      <c r="C36" s="86">
        <v>80101</v>
      </c>
      <c r="D36" s="163" t="s">
        <v>13</v>
      </c>
      <c r="E36" s="85" t="s">
        <v>227</v>
      </c>
      <c r="F36" s="26"/>
      <c r="G36" s="23">
        <v>198000</v>
      </c>
      <c r="H36" s="19"/>
      <c r="I36" s="12">
        <f t="shared" si="1"/>
        <v>198000</v>
      </c>
    </row>
    <row r="37" spans="1:9" s="30" customFormat="1" ht="24" customHeight="1" thickBot="1">
      <c r="A37" s="64"/>
      <c r="B37" s="86">
        <v>2010</v>
      </c>
      <c r="C37" s="86">
        <v>80101</v>
      </c>
      <c r="D37" s="163" t="s">
        <v>13</v>
      </c>
      <c r="E37" s="85" t="s">
        <v>228</v>
      </c>
      <c r="F37" s="26"/>
      <c r="G37" s="23">
        <v>160000</v>
      </c>
      <c r="H37" s="19"/>
      <c r="I37" s="12">
        <f t="shared" si="1"/>
        <v>160000</v>
      </c>
    </row>
    <row r="38" spans="1:9" s="30" customFormat="1" ht="38.25" customHeight="1" thickBot="1">
      <c r="A38" s="64" t="s">
        <v>229</v>
      </c>
      <c r="B38" s="86">
        <v>4090</v>
      </c>
      <c r="C38" s="86">
        <v>110204</v>
      </c>
      <c r="D38" s="163" t="s">
        <v>94</v>
      </c>
      <c r="E38" s="85" t="s">
        <v>230</v>
      </c>
      <c r="F38" s="26"/>
      <c r="G38" s="23">
        <v>82000</v>
      </c>
      <c r="H38" s="19"/>
      <c r="I38" s="12">
        <f t="shared" si="1"/>
        <v>82000</v>
      </c>
    </row>
    <row r="39" spans="1:9" s="30" customFormat="1" ht="37.5" customHeight="1" thickBot="1">
      <c r="A39" s="64" t="s">
        <v>66</v>
      </c>
      <c r="B39" s="86">
        <v>8800</v>
      </c>
      <c r="C39" s="86">
        <v>250380</v>
      </c>
      <c r="D39" s="163" t="s">
        <v>102</v>
      </c>
      <c r="E39" s="85" t="s">
        <v>231</v>
      </c>
      <c r="F39" s="26"/>
      <c r="G39" s="23">
        <v>1200000</v>
      </c>
      <c r="H39" s="19"/>
      <c r="I39" s="12">
        <f t="shared" si="1"/>
        <v>1200000</v>
      </c>
    </row>
    <row r="40" spans="1:9" s="30" customFormat="1" ht="24" customHeight="1" thickBot="1">
      <c r="A40" s="64"/>
      <c r="B40" s="86"/>
      <c r="C40" s="86"/>
      <c r="D40" s="163"/>
      <c r="E40" s="85"/>
      <c r="F40" s="26"/>
      <c r="G40" s="23"/>
      <c r="H40" s="19"/>
      <c r="I40" s="12">
        <f t="shared" si="1"/>
        <v>0</v>
      </c>
    </row>
    <row r="41" spans="1:9" s="30" customFormat="1" ht="32.25" customHeight="1" thickBot="1">
      <c r="A41" s="171"/>
      <c r="B41" s="156"/>
      <c r="C41" s="156"/>
      <c r="D41" s="171"/>
      <c r="E41" s="141"/>
      <c r="F41" s="137"/>
      <c r="G41" s="137"/>
      <c r="H41" s="138"/>
      <c r="I41" s="12">
        <f t="shared" si="1"/>
        <v>0</v>
      </c>
    </row>
    <row r="42" spans="1:9" s="30" customFormat="1" ht="21" thickBot="1">
      <c r="A42" s="72"/>
      <c r="B42" s="553" t="s">
        <v>58</v>
      </c>
      <c r="C42" s="554"/>
      <c r="D42" s="555"/>
      <c r="E42" s="556"/>
      <c r="F42" s="205">
        <f>F43+F44+F45+F46+F47+F48+F49+F50+F52+F53+F56+F57+F58+F59+F60+F61+F62+F66+F67+F68+F69+F77+F78+F79+F80+F81+F82+F83+F84</f>
        <v>-1620100</v>
      </c>
      <c r="G42" s="205">
        <f>G43+G44+G45+G46+G47+G48+G49+G50+G52+G53+G56+G57+G58+G59+G60+G61+G62+G66+G67+G68+G69+G77+G78+G79+G80+G81+G82+G83+G84</f>
        <v>1620100</v>
      </c>
      <c r="H42" s="205">
        <f>H43+H44</f>
        <v>257000</v>
      </c>
      <c r="I42" s="205">
        <f>SUM(F42+G42)</f>
        <v>0</v>
      </c>
    </row>
    <row r="43" spans="1:9" s="30" customFormat="1" ht="42">
      <c r="A43" s="214" t="s">
        <v>22</v>
      </c>
      <c r="B43" s="97">
        <v>1011010</v>
      </c>
      <c r="C43" s="97">
        <v>70101</v>
      </c>
      <c r="D43" s="312" t="s">
        <v>217</v>
      </c>
      <c r="E43" s="313" t="s">
        <v>92</v>
      </c>
      <c r="F43" s="15">
        <v>325800</v>
      </c>
      <c r="G43" s="15"/>
      <c r="H43" s="16"/>
      <c r="I43" s="14">
        <f>F43+G43</f>
        <v>325800</v>
      </c>
    </row>
    <row r="44" spans="1:9" s="30" customFormat="1" ht="42" thickBot="1">
      <c r="A44" s="217"/>
      <c r="B44" s="86">
        <v>1011190</v>
      </c>
      <c r="C44" s="86">
        <v>70804</v>
      </c>
      <c r="D44" s="146" t="s">
        <v>10</v>
      </c>
      <c r="E44" s="313" t="s">
        <v>92</v>
      </c>
      <c r="F44" s="18">
        <v>257000</v>
      </c>
      <c r="G44" s="18"/>
      <c r="H44" s="19">
        <f>SUM(F44-G44)</f>
        <v>257000</v>
      </c>
      <c r="I44" s="47">
        <f aca="true" t="shared" si="2" ref="I44:I112">F44+G44</f>
        <v>257000</v>
      </c>
    </row>
    <row r="45" spans="1:9" s="30" customFormat="1" ht="21" thickBot="1">
      <c r="A45" s="217"/>
      <c r="B45" s="86">
        <v>1015031</v>
      </c>
      <c r="C45" s="86">
        <v>130107</v>
      </c>
      <c r="D45" s="146" t="s">
        <v>18</v>
      </c>
      <c r="E45" s="313" t="s">
        <v>92</v>
      </c>
      <c r="F45" s="18">
        <v>96700</v>
      </c>
      <c r="G45" s="18"/>
      <c r="H45" s="19"/>
      <c r="I45" s="47">
        <f t="shared" si="2"/>
        <v>96700</v>
      </c>
    </row>
    <row r="46" spans="1:9" s="30" customFormat="1" ht="21" thickBot="1">
      <c r="A46" s="217"/>
      <c r="B46" s="86">
        <v>1011020</v>
      </c>
      <c r="C46" s="86">
        <v>70201</v>
      </c>
      <c r="D46" s="146" t="s">
        <v>8</v>
      </c>
      <c r="E46" s="313" t="s">
        <v>92</v>
      </c>
      <c r="F46" s="18">
        <v>-397000</v>
      </c>
      <c r="G46" s="18"/>
      <c r="H46" s="19"/>
      <c r="I46" s="47">
        <f t="shared" si="2"/>
        <v>-397000</v>
      </c>
    </row>
    <row r="47" spans="1:9" s="30" customFormat="1" ht="21" thickBot="1">
      <c r="A47" s="218"/>
      <c r="B47" s="86">
        <v>1011090</v>
      </c>
      <c r="C47" s="86">
        <v>70401</v>
      </c>
      <c r="D47" s="84" t="s">
        <v>15</v>
      </c>
      <c r="E47" s="313" t="s">
        <v>92</v>
      </c>
      <c r="F47" s="18">
        <v>-479500</v>
      </c>
      <c r="G47" s="17"/>
      <c r="H47" s="19"/>
      <c r="I47" s="47">
        <f t="shared" si="2"/>
        <v>-479500</v>
      </c>
    </row>
    <row r="48" spans="1:9" s="30" customFormat="1" ht="21" thickBot="1">
      <c r="A48" s="226"/>
      <c r="B48" s="90">
        <v>1011020</v>
      </c>
      <c r="C48" s="90">
        <v>70201</v>
      </c>
      <c r="D48" s="96" t="s">
        <v>8</v>
      </c>
      <c r="E48" s="98" t="s">
        <v>199</v>
      </c>
      <c r="F48" s="26">
        <v>-128100</v>
      </c>
      <c r="G48" s="23"/>
      <c r="H48" s="314"/>
      <c r="I48" s="47">
        <f t="shared" si="2"/>
        <v>-128100</v>
      </c>
    </row>
    <row r="49" spans="1:9" s="30" customFormat="1" ht="21" thickBot="1">
      <c r="A49" s="226"/>
      <c r="B49" s="90">
        <v>1011020</v>
      </c>
      <c r="C49" s="90">
        <v>70201</v>
      </c>
      <c r="D49" s="96" t="s">
        <v>8</v>
      </c>
      <c r="E49" s="98" t="s">
        <v>200</v>
      </c>
      <c r="F49" s="20"/>
      <c r="G49" s="26">
        <v>110300</v>
      </c>
      <c r="H49" s="314"/>
      <c r="I49" s="47">
        <f t="shared" si="2"/>
        <v>110300</v>
      </c>
    </row>
    <row r="50" spans="1:9" s="30" customFormat="1" ht="41.25" thickBot="1">
      <c r="A50" s="226"/>
      <c r="B50" s="90">
        <v>1011020</v>
      </c>
      <c r="C50" s="90">
        <v>70201</v>
      </c>
      <c r="D50" s="96" t="s">
        <v>8</v>
      </c>
      <c r="E50" s="84" t="s">
        <v>201</v>
      </c>
      <c r="F50" s="95"/>
      <c r="G50" s="84">
        <v>15000</v>
      </c>
      <c r="H50" s="314"/>
      <c r="I50" s="47">
        <f t="shared" si="2"/>
        <v>15000</v>
      </c>
    </row>
    <row r="51" spans="1:9" s="30" customFormat="1" ht="48.75" customHeight="1" hidden="1" thickBot="1">
      <c r="A51" s="226"/>
      <c r="B51" s="315"/>
      <c r="C51" s="315"/>
      <c r="D51" s="96"/>
      <c r="E51" s="84"/>
      <c r="F51" s="95"/>
      <c r="G51" s="84"/>
      <c r="H51" s="314"/>
      <c r="I51" s="47">
        <f t="shared" si="2"/>
        <v>0</v>
      </c>
    </row>
    <row r="52" spans="1:9" s="30" customFormat="1" ht="21" thickBot="1">
      <c r="A52" s="226"/>
      <c r="B52" s="86">
        <v>1011090</v>
      </c>
      <c r="C52" s="315">
        <v>70401</v>
      </c>
      <c r="D52" s="84" t="s">
        <v>15</v>
      </c>
      <c r="E52" s="84" t="s">
        <v>200</v>
      </c>
      <c r="F52" s="95"/>
      <c r="G52" s="84">
        <v>2800</v>
      </c>
      <c r="H52" s="314"/>
      <c r="I52" s="47">
        <f t="shared" si="2"/>
        <v>2800</v>
      </c>
    </row>
    <row r="53" spans="1:9" s="30" customFormat="1" ht="81.75" thickBot="1">
      <c r="A53" s="226" t="s">
        <v>6</v>
      </c>
      <c r="B53" s="315">
        <v>115062</v>
      </c>
      <c r="C53" s="315">
        <v>150201</v>
      </c>
      <c r="D53" s="96" t="s">
        <v>212</v>
      </c>
      <c r="E53" s="84" t="s">
        <v>213</v>
      </c>
      <c r="F53" s="95"/>
      <c r="G53" s="84">
        <v>197000</v>
      </c>
      <c r="H53" s="314"/>
      <c r="I53" s="47">
        <f t="shared" si="2"/>
        <v>197000</v>
      </c>
    </row>
    <row r="54" spans="1:9" s="30" customFormat="1" ht="21" hidden="1" thickBot="1">
      <c r="A54" s="226"/>
      <c r="B54" s="315"/>
      <c r="C54" s="315"/>
      <c r="D54" s="96"/>
      <c r="E54" s="84"/>
      <c r="F54" s="95"/>
      <c r="G54" s="84"/>
      <c r="H54" s="314"/>
      <c r="I54" s="47">
        <f t="shared" si="2"/>
        <v>0</v>
      </c>
    </row>
    <row r="55" spans="1:9" s="30" customFormat="1" ht="21" hidden="1" thickBot="1">
      <c r="A55" s="226"/>
      <c r="B55" s="315"/>
      <c r="C55" s="315"/>
      <c r="D55" s="96"/>
      <c r="E55" s="84"/>
      <c r="F55" s="95"/>
      <c r="G55" s="84"/>
      <c r="H55" s="314"/>
      <c r="I55" s="47"/>
    </row>
    <row r="56" spans="1:9" s="30" customFormat="1" ht="21" thickBot="1">
      <c r="A56" s="226" t="s">
        <v>68</v>
      </c>
      <c r="B56" s="315">
        <v>312010</v>
      </c>
      <c r="C56" s="315">
        <v>80101</v>
      </c>
      <c r="D56" s="84" t="s">
        <v>13</v>
      </c>
      <c r="E56" s="84" t="s">
        <v>199</v>
      </c>
      <c r="F56" s="95">
        <v>-1305000</v>
      </c>
      <c r="G56" s="84"/>
      <c r="H56" s="314"/>
      <c r="I56" s="47">
        <f t="shared" si="2"/>
        <v>-1305000</v>
      </c>
    </row>
    <row r="57" spans="1:9" s="30" customFormat="1" ht="61.5" thickBot="1">
      <c r="A57" s="226"/>
      <c r="B57" s="315">
        <v>312010</v>
      </c>
      <c r="C57" s="315">
        <v>80101</v>
      </c>
      <c r="D57" s="84" t="s">
        <v>13</v>
      </c>
      <c r="E57" s="84" t="s">
        <v>204</v>
      </c>
      <c r="F57" s="95"/>
      <c r="G57" s="84">
        <v>540000</v>
      </c>
      <c r="H57" s="314"/>
      <c r="I57" s="47">
        <f t="shared" si="2"/>
        <v>540000</v>
      </c>
    </row>
    <row r="58" spans="1:9" s="30" customFormat="1" ht="21" thickBot="1">
      <c r="A58" s="218"/>
      <c r="B58" s="315">
        <v>312010</v>
      </c>
      <c r="C58" s="315">
        <v>80101</v>
      </c>
      <c r="D58" s="84" t="s">
        <v>13</v>
      </c>
      <c r="E58" s="84" t="s">
        <v>205</v>
      </c>
      <c r="F58" s="95"/>
      <c r="G58" s="84">
        <v>765000</v>
      </c>
      <c r="H58" s="314"/>
      <c r="I58" s="47">
        <f t="shared" si="2"/>
        <v>765000</v>
      </c>
    </row>
    <row r="59" spans="1:9" s="30" customFormat="1" ht="35.25" thickBot="1">
      <c r="A59" s="218" t="s">
        <v>132</v>
      </c>
      <c r="B59" s="87">
        <v>2414090</v>
      </c>
      <c r="C59" s="87">
        <v>110204</v>
      </c>
      <c r="D59" s="84" t="s">
        <v>94</v>
      </c>
      <c r="E59" s="84" t="s">
        <v>92</v>
      </c>
      <c r="F59" s="95">
        <v>400000</v>
      </c>
      <c r="G59" s="84"/>
      <c r="H59" s="314"/>
      <c r="I59" s="47">
        <f t="shared" si="2"/>
        <v>400000</v>
      </c>
    </row>
    <row r="60" spans="1:9" s="30" customFormat="1" ht="41.25" thickBot="1">
      <c r="A60" s="218"/>
      <c r="B60" s="87">
        <v>2414100</v>
      </c>
      <c r="C60" s="87">
        <v>110205</v>
      </c>
      <c r="D60" s="84" t="s">
        <v>218</v>
      </c>
      <c r="E60" s="84" t="s">
        <v>206</v>
      </c>
      <c r="F60" s="95">
        <v>-110000</v>
      </c>
      <c r="G60" s="84"/>
      <c r="H60" s="314"/>
      <c r="I60" s="47">
        <f t="shared" si="2"/>
        <v>-110000</v>
      </c>
    </row>
    <row r="61" spans="1:9" s="30" customFormat="1" ht="41.25" thickBot="1">
      <c r="A61" s="218"/>
      <c r="B61" s="87">
        <v>2414100</v>
      </c>
      <c r="C61" s="87">
        <v>110205</v>
      </c>
      <c r="D61" s="84" t="s">
        <v>218</v>
      </c>
      <c r="E61" s="84" t="s">
        <v>207</v>
      </c>
      <c r="F61" s="95">
        <v>-310000</v>
      </c>
      <c r="G61" s="84"/>
      <c r="H61" s="314"/>
      <c r="I61" s="47">
        <f t="shared" si="2"/>
        <v>-310000</v>
      </c>
    </row>
    <row r="62" spans="1:9" s="30" customFormat="1" ht="41.25" thickBot="1">
      <c r="A62" s="218"/>
      <c r="B62" s="87">
        <v>2414200</v>
      </c>
      <c r="C62" s="87">
        <v>110502</v>
      </c>
      <c r="D62" s="84" t="s">
        <v>10</v>
      </c>
      <c r="E62" s="84" t="s">
        <v>208</v>
      </c>
      <c r="F62" s="95">
        <v>20000</v>
      </c>
      <c r="G62" s="84"/>
      <c r="H62" s="314"/>
      <c r="I62" s="47">
        <f t="shared" si="2"/>
        <v>20000</v>
      </c>
    </row>
    <row r="63" spans="1:9" s="30" customFormat="1" ht="21" hidden="1" thickBot="1">
      <c r="A63" s="218"/>
      <c r="B63" s="87"/>
      <c r="C63" s="87"/>
      <c r="D63" s="84"/>
      <c r="E63" s="84"/>
      <c r="F63" s="95"/>
      <c r="G63" s="84"/>
      <c r="H63" s="314"/>
      <c r="I63" s="47">
        <f t="shared" si="2"/>
        <v>0</v>
      </c>
    </row>
    <row r="64" spans="1:9" s="30" customFormat="1" ht="21" hidden="1" thickBot="1">
      <c r="A64" s="218"/>
      <c r="B64" s="87"/>
      <c r="C64" s="87"/>
      <c r="D64" s="84"/>
      <c r="E64" s="84"/>
      <c r="F64" s="95"/>
      <c r="G64" s="84"/>
      <c r="H64" s="314"/>
      <c r="I64" s="47">
        <f t="shared" si="2"/>
        <v>0</v>
      </c>
    </row>
    <row r="65" spans="1:9" s="30" customFormat="1" ht="21" hidden="1" thickBot="1">
      <c r="A65" s="218"/>
      <c r="B65" s="87"/>
      <c r="C65" s="87"/>
      <c r="D65" s="84"/>
      <c r="E65" s="84"/>
      <c r="F65" s="95"/>
      <c r="G65" s="84"/>
      <c r="H65" s="314"/>
      <c r="I65" s="47">
        <f t="shared" si="2"/>
        <v>0</v>
      </c>
    </row>
    <row r="66" spans="1:9" s="30" customFormat="1" ht="21" thickBot="1">
      <c r="A66" s="218"/>
      <c r="B66" s="87">
        <v>2414060</v>
      </c>
      <c r="C66" s="87">
        <v>110201</v>
      </c>
      <c r="D66" s="84" t="s">
        <v>9</v>
      </c>
      <c r="E66" s="84" t="s">
        <v>245</v>
      </c>
      <c r="F66" s="316">
        <v>-20000</v>
      </c>
      <c r="G66" s="84"/>
      <c r="H66" s="314"/>
      <c r="I66" s="47">
        <f t="shared" si="2"/>
        <v>-20000</v>
      </c>
    </row>
    <row r="67" spans="1:9" s="30" customFormat="1" ht="21" thickBot="1">
      <c r="A67" s="218"/>
      <c r="B67" s="87"/>
      <c r="C67" s="87"/>
      <c r="D67" s="84"/>
      <c r="E67" s="84" t="s">
        <v>205</v>
      </c>
      <c r="F67" s="316"/>
      <c r="G67" s="84">
        <v>20000</v>
      </c>
      <c r="H67" s="314"/>
      <c r="I67" s="47">
        <f t="shared" si="2"/>
        <v>20000</v>
      </c>
    </row>
    <row r="68" spans="1:9" s="30" customFormat="1" ht="41.25" thickBot="1">
      <c r="A68" s="218"/>
      <c r="B68" s="87">
        <v>2414090</v>
      </c>
      <c r="C68" s="87">
        <v>110204</v>
      </c>
      <c r="D68" s="84" t="s">
        <v>94</v>
      </c>
      <c r="E68" s="84" t="s">
        <v>240</v>
      </c>
      <c r="F68" s="316"/>
      <c r="G68" s="84">
        <v>35000</v>
      </c>
      <c r="H68" s="314"/>
      <c r="I68" s="47">
        <f t="shared" si="2"/>
        <v>35000</v>
      </c>
    </row>
    <row r="69" spans="1:9" s="30" customFormat="1" ht="21" thickBot="1">
      <c r="A69" s="218" t="s">
        <v>68</v>
      </c>
      <c r="B69" s="87">
        <v>318600</v>
      </c>
      <c r="C69" s="87">
        <v>250404</v>
      </c>
      <c r="D69" s="84" t="s">
        <v>134</v>
      </c>
      <c r="E69" s="84" t="s">
        <v>202</v>
      </c>
      <c r="F69" s="316">
        <v>-20000</v>
      </c>
      <c r="G69" s="84"/>
      <c r="H69" s="314"/>
      <c r="I69" s="47">
        <f t="shared" si="2"/>
        <v>-20000</v>
      </c>
    </row>
    <row r="70" spans="1:9" s="30" customFormat="1" ht="24.75" customHeight="1" hidden="1">
      <c r="A70" s="231"/>
      <c r="B70" s="557" t="s">
        <v>131</v>
      </c>
      <c r="C70" s="557"/>
      <c r="D70" s="557"/>
      <c r="E70" s="557"/>
      <c r="F70" s="317">
        <f>SUM(F71+F72+F73)</f>
        <v>0</v>
      </c>
      <c r="G70" s="86">
        <f>SUM(G74:G76)</f>
        <v>0</v>
      </c>
      <c r="H70" s="55"/>
      <c r="I70" s="47">
        <f t="shared" si="2"/>
        <v>0</v>
      </c>
    </row>
    <row r="71" spans="1:9" s="30" customFormat="1" ht="24.75" customHeight="1" hidden="1">
      <c r="A71" s="231"/>
      <c r="B71" s="87">
        <v>761</v>
      </c>
      <c r="C71" s="87">
        <v>250102</v>
      </c>
      <c r="D71" s="95"/>
      <c r="E71" s="87"/>
      <c r="F71" s="318"/>
      <c r="G71" s="318"/>
      <c r="H71" s="16"/>
      <c r="I71" s="47">
        <f t="shared" si="2"/>
        <v>0</v>
      </c>
    </row>
    <row r="72" spans="1:9" s="30" customFormat="1" ht="36" customHeight="1" hidden="1" thickBot="1">
      <c r="A72" s="218" t="s">
        <v>6</v>
      </c>
      <c r="B72" s="86">
        <v>110170</v>
      </c>
      <c r="C72" s="86">
        <v>10116</v>
      </c>
      <c r="D72" s="84"/>
      <c r="E72" s="84"/>
      <c r="F72" s="319"/>
      <c r="G72" s="15"/>
      <c r="H72" s="16"/>
      <c r="I72" s="47">
        <f t="shared" si="2"/>
        <v>0</v>
      </c>
    </row>
    <row r="73" spans="1:9" s="30" customFormat="1" ht="21" hidden="1" thickBot="1">
      <c r="A73" s="218"/>
      <c r="B73" s="86"/>
      <c r="C73" s="86">
        <v>10116</v>
      </c>
      <c r="D73" s="86"/>
      <c r="E73" s="84"/>
      <c r="F73" s="320"/>
      <c r="G73" s="18"/>
      <c r="H73" s="19"/>
      <c r="I73" s="47">
        <f t="shared" si="2"/>
        <v>0</v>
      </c>
    </row>
    <row r="74" spans="1:9" s="30" customFormat="1" ht="21" hidden="1" thickBot="1">
      <c r="A74" s="218" t="s">
        <v>66</v>
      </c>
      <c r="B74" s="86">
        <v>7618800</v>
      </c>
      <c r="C74" s="86">
        <v>250380</v>
      </c>
      <c r="D74" s="84"/>
      <c r="E74" s="84"/>
      <c r="F74" s="320"/>
      <c r="G74" s="18"/>
      <c r="H74" s="19"/>
      <c r="I74" s="47">
        <f t="shared" si="2"/>
        <v>0</v>
      </c>
    </row>
    <row r="75" spans="1:9" s="30" customFormat="1" ht="21" hidden="1" thickBot="1">
      <c r="A75" s="218"/>
      <c r="B75" s="86"/>
      <c r="C75" s="86">
        <v>250380</v>
      </c>
      <c r="D75" s="84"/>
      <c r="E75" s="84"/>
      <c r="F75" s="320"/>
      <c r="G75" s="18"/>
      <c r="H75" s="19"/>
      <c r="I75" s="47">
        <f t="shared" si="2"/>
        <v>0</v>
      </c>
    </row>
    <row r="76" spans="1:9" s="30" customFormat="1" ht="35.25" hidden="1" thickBot="1">
      <c r="A76" s="218" t="s">
        <v>132</v>
      </c>
      <c r="B76" s="86">
        <v>2414090</v>
      </c>
      <c r="C76" s="86">
        <v>110204</v>
      </c>
      <c r="D76" s="64"/>
      <c r="E76" s="84"/>
      <c r="F76" s="320"/>
      <c r="G76" s="18"/>
      <c r="H76" s="19"/>
      <c r="I76" s="47">
        <f t="shared" si="2"/>
        <v>0</v>
      </c>
    </row>
    <row r="77" spans="1:9" s="30" customFormat="1" ht="21" thickBot="1">
      <c r="A77" s="218"/>
      <c r="B77" s="86">
        <v>318600</v>
      </c>
      <c r="C77" s="86">
        <v>250404</v>
      </c>
      <c r="D77" s="64"/>
      <c r="E77" s="84" t="s">
        <v>203</v>
      </c>
      <c r="F77" s="321"/>
      <c r="G77" s="96">
        <v>20000</v>
      </c>
      <c r="H77" s="314"/>
      <c r="I77" s="47">
        <f t="shared" si="2"/>
        <v>20000</v>
      </c>
    </row>
    <row r="78" spans="1:9" s="30" customFormat="1" ht="35.25" thickBot="1">
      <c r="A78" s="218" t="s">
        <v>216</v>
      </c>
      <c r="B78" s="86">
        <v>1513460</v>
      </c>
      <c r="C78" s="86">
        <v>91108</v>
      </c>
      <c r="D78" s="64" t="s">
        <v>234</v>
      </c>
      <c r="E78" s="84" t="s">
        <v>235</v>
      </c>
      <c r="F78" s="321">
        <v>-62400</v>
      </c>
      <c r="G78" s="96"/>
      <c r="H78" s="21"/>
      <c r="I78" s="47">
        <f t="shared" si="2"/>
        <v>-62400</v>
      </c>
    </row>
    <row r="79" spans="1:9" s="30" customFormat="1" ht="41.25" thickBot="1">
      <c r="A79" s="218"/>
      <c r="B79" s="86">
        <v>1513400</v>
      </c>
      <c r="C79" s="86">
        <v>90412</v>
      </c>
      <c r="D79" s="64" t="s">
        <v>134</v>
      </c>
      <c r="E79" s="84" t="s">
        <v>236</v>
      </c>
      <c r="F79" s="321">
        <v>62400</v>
      </c>
      <c r="G79" s="96"/>
      <c r="H79" s="21"/>
      <c r="I79" s="47">
        <f t="shared" si="2"/>
        <v>62400</v>
      </c>
    </row>
    <row r="80" spans="1:9" s="30" customFormat="1" ht="41.25" thickBot="1">
      <c r="A80" s="218" t="s">
        <v>66</v>
      </c>
      <c r="B80" s="86">
        <v>7618800</v>
      </c>
      <c r="C80" s="86">
        <v>250380</v>
      </c>
      <c r="D80" s="64" t="s">
        <v>102</v>
      </c>
      <c r="E80" s="84" t="s">
        <v>241</v>
      </c>
      <c r="F80" s="321"/>
      <c r="G80" s="96">
        <v>-35000</v>
      </c>
      <c r="H80" s="21"/>
      <c r="I80" s="47"/>
    </row>
    <row r="81" spans="1:9" s="30" customFormat="1" ht="21" thickBot="1">
      <c r="A81" s="218"/>
      <c r="B81" s="86"/>
      <c r="C81" s="86"/>
      <c r="D81" s="64"/>
      <c r="E81" s="84"/>
      <c r="F81" s="321"/>
      <c r="G81" s="96"/>
      <c r="H81" s="21"/>
      <c r="I81" s="47"/>
    </row>
    <row r="82" spans="1:9" s="30" customFormat="1" ht="81.75" thickBot="1">
      <c r="A82" s="218" t="s">
        <v>6</v>
      </c>
      <c r="B82" s="86">
        <v>115062</v>
      </c>
      <c r="C82" s="87">
        <v>150201</v>
      </c>
      <c r="D82" s="84" t="s">
        <v>212</v>
      </c>
      <c r="E82" s="84" t="s">
        <v>214</v>
      </c>
      <c r="F82" s="316"/>
      <c r="G82" s="84">
        <v>-50000</v>
      </c>
      <c r="H82" s="21"/>
      <c r="I82" s="47">
        <f t="shared" si="2"/>
        <v>-50000</v>
      </c>
    </row>
    <row r="83" spans="1:9" s="30" customFormat="1" ht="41.25" thickBot="1">
      <c r="A83" s="218">
        <v>411</v>
      </c>
      <c r="B83" s="86">
        <v>117500</v>
      </c>
      <c r="C83" s="87">
        <v>180410</v>
      </c>
      <c r="D83" s="84" t="s">
        <v>244</v>
      </c>
      <c r="E83" s="84" t="s">
        <v>232</v>
      </c>
      <c r="F83" s="316">
        <v>2000</v>
      </c>
      <c r="G83" s="84"/>
      <c r="H83" s="21"/>
      <c r="I83" s="47">
        <f t="shared" si="2"/>
        <v>2000</v>
      </c>
    </row>
    <row r="84" spans="1:9" s="30" customFormat="1" ht="42" thickBot="1">
      <c r="A84" s="311"/>
      <c r="B84" s="322">
        <v>110170</v>
      </c>
      <c r="C84" s="323">
        <v>10116</v>
      </c>
      <c r="D84" s="105" t="s">
        <v>11</v>
      </c>
      <c r="E84" s="92" t="s">
        <v>215</v>
      </c>
      <c r="F84" s="95">
        <v>48000</v>
      </c>
      <c r="G84" s="84"/>
      <c r="H84" s="21"/>
      <c r="I84" s="47">
        <f t="shared" si="2"/>
        <v>48000</v>
      </c>
    </row>
    <row r="85" spans="1:9" s="30" customFormat="1" ht="21" thickBot="1">
      <c r="A85" s="310"/>
      <c r="B85" s="72"/>
      <c r="C85" s="74"/>
      <c r="D85" s="535" t="s">
        <v>44</v>
      </c>
      <c r="E85" s="536"/>
      <c r="F85" s="73">
        <f>SUM(F86:F103)</f>
        <v>-145000</v>
      </c>
      <c r="G85" s="73">
        <f>SUM(G87:G102)</f>
        <v>145000</v>
      </c>
      <c r="H85" s="324"/>
      <c r="I85" s="325">
        <f>SUM(F85+G85)</f>
        <v>0</v>
      </c>
    </row>
    <row r="86" spans="1:9" s="30" customFormat="1" ht="21" thickBot="1">
      <c r="A86" s="214" t="s">
        <v>66</v>
      </c>
      <c r="B86" s="86">
        <v>7618440</v>
      </c>
      <c r="C86" s="97">
        <v>250404</v>
      </c>
      <c r="D86" s="92" t="s">
        <v>134</v>
      </c>
      <c r="E86" s="92" t="s">
        <v>44</v>
      </c>
      <c r="F86" s="97">
        <v>-714880</v>
      </c>
      <c r="G86" s="97"/>
      <c r="H86" s="326"/>
      <c r="I86" s="47">
        <f aca="true" t="shared" si="3" ref="I86:I102">SUM(F86+G86)</f>
        <v>-714880</v>
      </c>
    </row>
    <row r="87" spans="1:9" s="30" customFormat="1" ht="35.25" thickBot="1">
      <c r="A87" s="218" t="s">
        <v>132</v>
      </c>
      <c r="B87" s="86">
        <v>2414060</v>
      </c>
      <c r="C87" s="86">
        <v>110201</v>
      </c>
      <c r="D87" s="84" t="s">
        <v>9</v>
      </c>
      <c r="E87" s="84" t="s">
        <v>209</v>
      </c>
      <c r="F87" s="84">
        <v>69700</v>
      </c>
      <c r="G87" s="84"/>
      <c r="H87" s="16"/>
      <c r="I87" s="47">
        <f t="shared" si="3"/>
        <v>69700</v>
      </c>
    </row>
    <row r="88" spans="1:9" s="30" customFormat="1" ht="21" thickBot="1">
      <c r="A88" s="218"/>
      <c r="B88" s="86">
        <v>2414090</v>
      </c>
      <c r="C88" s="86">
        <v>110204</v>
      </c>
      <c r="D88" s="84" t="s">
        <v>94</v>
      </c>
      <c r="E88" s="85" t="s">
        <v>209</v>
      </c>
      <c r="F88" s="18">
        <v>235600</v>
      </c>
      <c r="G88" s="18"/>
      <c r="H88" s="19"/>
      <c r="I88" s="47">
        <f t="shared" si="3"/>
        <v>235600</v>
      </c>
    </row>
    <row r="89" spans="1:9" s="30" customFormat="1" ht="41.25" thickBot="1">
      <c r="A89" s="218"/>
      <c r="B89" s="86">
        <v>2414090</v>
      </c>
      <c r="C89" s="86">
        <v>110204</v>
      </c>
      <c r="D89" s="84" t="s">
        <v>94</v>
      </c>
      <c r="E89" s="85" t="s">
        <v>220</v>
      </c>
      <c r="F89" s="18">
        <v>82000</v>
      </c>
      <c r="G89" s="18"/>
      <c r="H89" s="19"/>
      <c r="I89" s="47">
        <f t="shared" si="3"/>
        <v>82000</v>
      </c>
    </row>
    <row r="90" spans="1:9" s="30" customFormat="1" ht="41.25" thickBot="1">
      <c r="A90" s="218"/>
      <c r="B90" s="86">
        <v>2414090</v>
      </c>
      <c r="C90" s="86">
        <v>110204</v>
      </c>
      <c r="D90" s="84" t="s">
        <v>94</v>
      </c>
      <c r="E90" s="85" t="s">
        <v>242</v>
      </c>
      <c r="F90" s="18"/>
      <c r="G90" s="18">
        <v>145000</v>
      </c>
      <c r="H90" s="19"/>
      <c r="I90" s="47">
        <f t="shared" si="3"/>
        <v>145000</v>
      </c>
    </row>
    <row r="91" spans="1:9" s="30" customFormat="1" ht="41.25" thickBot="1">
      <c r="A91" s="218"/>
      <c r="B91" s="86">
        <v>2414100</v>
      </c>
      <c r="C91" s="86">
        <v>110205</v>
      </c>
      <c r="D91" s="84" t="s">
        <v>218</v>
      </c>
      <c r="E91" s="85" t="s">
        <v>219</v>
      </c>
      <c r="F91" s="18">
        <v>900</v>
      </c>
      <c r="G91" s="18"/>
      <c r="H91" s="19"/>
      <c r="I91" s="47">
        <f t="shared" si="3"/>
        <v>900</v>
      </c>
    </row>
    <row r="92" spans="1:9" s="30" customFormat="1" ht="61.5" thickBot="1">
      <c r="A92" s="218"/>
      <c r="B92" s="86">
        <v>2414100</v>
      </c>
      <c r="C92" s="86">
        <v>110205</v>
      </c>
      <c r="D92" s="84" t="s">
        <v>218</v>
      </c>
      <c r="E92" s="85" t="s">
        <v>211</v>
      </c>
      <c r="F92" s="18">
        <v>19180</v>
      </c>
      <c r="G92" s="18"/>
      <c r="H92" s="19"/>
      <c r="I92" s="47">
        <f t="shared" si="3"/>
        <v>19180</v>
      </c>
    </row>
    <row r="93" spans="1:9" s="30" customFormat="1" ht="58.5" customHeight="1" thickBot="1">
      <c r="A93" s="86" t="s">
        <v>216</v>
      </c>
      <c r="B93" s="86">
        <v>1513104</v>
      </c>
      <c r="C93" s="86">
        <v>91204</v>
      </c>
      <c r="D93" s="84" t="s">
        <v>21</v>
      </c>
      <c r="E93" s="85" t="s">
        <v>210</v>
      </c>
      <c r="F93" s="18">
        <v>49500</v>
      </c>
      <c r="G93" s="18"/>
      <c r="H93" s="19"/>
      <c r="I93" s="47">
        <f t="shared" si="3"/>
        <v>49500</v>
      </c>
    </row>
    <row r="94" spans="1:9" s="30" customFormat="1" ht="33.75" customHeight="1" thickBot="1">
      <c r="A94" s="218"/>
      <c r="B94" s="218">
        <v>1513400</v>
      </c>
      <c r="C94" s="218">
        <v>90412</v>
      </c>
      <c r="D94" s="223" t="s">
        <v>134</v>
      </c>
      <c r="E94" s="224" t="s">
        <v>233</v>
      </c>
      <c r="F94" s="220">
        <v>50000</v>
      </c>
      <c r="G94" s="220"/>
      <c r="H94" s="221"/>
      <c r="I94" s="222">
        <f t="shared" si="3"/>
        <v>50000</v>
      </c>
    </row>
    <row r="95" spans="1:9" s="30" customFormat="1" ht="33.75" customHeight="1" thickBot="1">
      <c r="A95" s="218" t="s">
        <v>68</v>
      </c>
      <c r="B95" s="218">
        <v>317211</v>
      </c>
      <c r="C95" s="218">
        <v>120100</v>
      </c>
      <c r="D95" s="223" t="s">
        <v>237</v>
      </c>
      <c r="E95" s="224" t="s">
        <v>239</v>
      </c>
      <c r="F95" s="220">
        <v>13000</v>
      </c>
      <c r="G95" s="220"/>
      <c r="H95" s="221"/>
      <c r="I95" s="222">
        <f t="shared" si="3"/>
        <v>13000</v>
      </c>
    </row>
    <row r="96" spans="1:9" s="30" customFormat="1" ht="33.75" customHeight="1" thickBot="1">
      <c r="A96" s="218"/>
      <c r="B96" s="218">
        <v>317212</v>
      </c>
      <c r="C96" s="218">
        <v>120201</v>
      </c>
      <c r="D96" s="223" t="s">
        <v>238</v>
      </c>
      <c r="E96" s="224" t="s">
        <v>239</v>
      </c>
      <c r="F96" s="220">
        <v>50000</v>
      </c>
      <c r="G96" s="220"/>
      <c r="H96" s="221"/>
      <c r="I96" s="222">
        <f t="shared" si="3"/>
        <v>50000</v>
      </c>
    </row>
    <row r="97" spans="1:9" s="30" customFormat="1" ht="21" thickBot="1">
      <c r="A97" s="218"/>
      <c r="B97" s="218"/>
      <c r="C97" s="218"/>
      <c r="D97" s="223"/>
      <c r="E97" s="224"/>
      <c r="F97" s="220"/>
      <c r="G97" s="220"/>
      <c r="H97" s="221"/>
      <c r="I97" s="222">
        <f t="shared" si="3"/>
        <v>0</v>
      </c>
    </row>
    <row r="98" spans="1:9" s="30" customFormat="1" ht="21" hidden="1" thickBot="1">
      <c r="A98" s="218"/>
      <c r="B98" s="218"/>
      <c r="C98" s="218"/>
      <c r="D98" s="223"/>
      <c r="E98" s="224"/>
      <c r="F98" s="220"/>
      <c r="G98" s="220"/>
      <c r="H98" s="221"/>
      <c r="I98" s="222">
        <f t="shared" si="3"/>
        <v>0</v>
      </c>
    </row>
    <row r="99" spans="1:9" s="30" customFormat="1" ht="21" hidden="1" thickBot="1">
      <c r="A99" s="218"/>
      <c r="B99" s="218"/>
      <c r="C99" s="218"/>
      <c r="D99" s="223"/>
      <c r="E99" s="224"/>
      <c r="F99" s="220"/>
      <c r="G99" s="220"/>
      <c r="H99" s="221"/>
      <c r="I99" s="222">
        <f t="shared" si="3"/>
        <v>0</v>
      </c>
    </row>
    <row r="100" spans="1:9" s="30" customFormat="1" ht="21" hidden="1" thickBot="1">
      <c r="A100" s="218"/>
      <c r="B100" s="218"/>
      <c r="C100" s="218"/>
      <c r="D100" s="223"/>
      <c r="E100" s="224"/>
      <c r="F100" s="220"/>
      <c r="G100" s="220"/>
      <c r="H100" s="221"/>
      <c r="I100" s="222">
        <f t="shared" si="3"/>
        <v>0</v>
      </c>
    </row>
    <row r="101" spans="1:9" s="30" customFormat="1" ht="37.5" customHeight="1" hidden="1" thickBot="1">
      <c r="A101" s="218"/>
      <c r="B101" s="271"/>
      <c r="C101" s="271"/>
      <c r="D101" s="272"/>
      <c r="E101" s="270"/>
      <c r="F101" s="270"/>
      <c r="G101" s="220"/>
      <c r="H101" s="221"/>
      <c r="I101" s="222">
        <f t="shared" si="3"/>
        <v>0</v>
      </c>
    </row>
    <row r="102" spans="1:9" s="30" customFormat="1" ht="21" hidden="1" thickBot="1">
      <c r="A102" s="218"/>
      <c r="B102" s="218"/>
      <c r="C102" s="218"/>
      <c r="D102" s="223"/>
      <c r="E102" s="224"/>
      <c r="F102" s="220"/>
      <c r="G102" s="220"/>
      <c r="H102" s="221"/>
      <c r="I102" s="222">
        <f t="shared" si="3"/>
        <v>0</v>
      </c>
    </row>
    <row r="103" spans="1:9" s="30" customFormat="1" ht="21" hidden="1" thickBot="1">
      <c r="A103" s="218"/>
      <c r="B103" s="218"/>
      <c r="C103" s="218"/>
      <c r="D103" s="223"/>
      <c r="E103" s="224"/>
      <c r="F103" s="220"/>
      <c r="G103" s="220"/>
      <c r="H103" s="221"/>
      <c r="I103" s="222">
        <f t="shared" si="2"/>
        <v>0</v>
      </c>
    </row>
    <row r="104" spans="1:9" s="30" customFormat="1" ht="19.5" customHeight="1" hidden="1" thickBot="1">
      <c r="A104" s="218"/>
      <c r="B104" s="218"/>
      <c r="C104" s="218"/>
      <c r="D104" s="218"/>
      <c r="E104" s="224"/>
      <c r="F104" s="220"/>
      <c r="G104" s="220"/>
      <c r="H104" s="221"/>
      <c r="I104" s="222">
        <f t="shared" si="2"/>
        <v>0</v>
      </c>
    </row>
    <row r="105" spans="1:9" s="30" customFormat="1" ht="21" hidden="1" thickBot="1">
      <c r="A105" s="218"/>
      <c r="B105" s="218"/>
      <c r="C105" s="218"/>
      <c r="D105" s="218"/>
      <c r="E105" s="224"/>
      <c r="F105" s="220"/>
      <c r="G105" s="220"/>
      <c r="H105" s="221"/>
      <c r="I105" s="222">
        <f t="shared" si="2"/>
        <v>0</v>
      </c>
    </row>
    <row r="106" spans="1:9" s="30" customFormat="1" ht="21" hidden="1" thickBot="1">
      <c r="A106" s="218"/>
      <c r="B106" s="218"/>
      <c r="C106" s="218"/>
      <c r="D106" s="223"/>
      <c r="E106" s="224"/>
      <c r="F106" s="220"/>
      <c r="G106" s="220"/>
      <c r="H106" s="221"/>
      <c r="I106" s="222">
        <f t="shared" si="2"/>
        <v>0</v>
      </c>
    </row>
    <row r="107" spans="1:9" s="30" customFormat="1" ht="57" customHeight="1" hidden="1" thickBot="1">
      <c r="A107" s="218"/>
      <c r="B107" s="218"/>
      <c r="C107" s="218"/>
      <c r="D107" s="234"/>
      <c r="E107" s="224"/>
      <c r="F107" s="220"/>
      <c r="G107" s="220"/>
      <c r="H107" s="221"/>
      <c r="I107" s="222">
        <f t="shared" si="2"/>
        <v>0</v>
      </c>
    </row>
    <row r="108" spans="1:9" s="30" customFormat="1" ht="21" hidden="1" thickBot="1">
      <c r="A108" s="218"/>
      <c r="B108" s="235"/>
      <c r="C108" s="235"/>
      <c r="D108" s="236"/>
      <c r="E108" s="224"/>
      <c r="F108" s="220"/>
      <c r="G108" s="237"/>
      <c r="H108" s="221"/>
      <c r="I108" s="222">
        <f t="shared" si="2"/>
        <v>0</v>
      </c>
    </row>
    <row r="109" spans="1:9" s="30" customFormat="1" ht="21" hidden="1" thickBot="1">
      <c r="A109" s="218"/>
      <c r="B109" s="218"/>
      <c r="C109" s="218"/>
      <c r="D109" s="238"/>
      <c r="E109" s="239"/>
      <c r="F109" s="220"/>
      <c r="G109" s="220"/>
      <c r="H109" s="240"/>
      <c r="I109" s="222">
        <f t="shared" si="2"/>
        <v>0</v>
      </c>
    </row>
    <row r="110" spans="1:9" s="30" customFormat="1" ht="21" hidden="1" thickBot="1">
      <c r="A110" s="2"/>
      <c r="B110" s="218"/>
      <c r="C110" s="218"/>
      <c r="D110" s="223"/>
      <c r="E110" s="224"/>
      <c r="F110" s="237"/>
      <c r="G110" s="237"/>
      <c r="H110" s="240"/>
      <c r="I110" s="222">
        <f t="shared" si="2"/>
        <v>0</v>
      </c>
    </row>
    <row r="111" spans="1:9" s="30" customFormat="1" ht="62.25" customHeight="1" hidden="1" thickBot="1">
      <c r="A111" s="218"/>
      <c r="B111" s="218"/>
      <c r="C111" s="218"/>
      <c r="D111" s="223"/>
      <c r="E111" s="224"/>
      <c r="F111" s="220"/>
      <c r="G111" s="225"/>
      <c r="H111" s="221"/>
      <c r="I111" s="222">
        <f t="shared" si="2"/>
        <v>0</v>
      </c>
    </row>
    <row r="112" spans="1:9" s="30" customFormat="1" ht="21" hidden="1" thickBot="1">
      <c r="A112" s="2"/>
      <c r="B112" s="241"/>
      <c r="C112" s="241"/>
      <c r="D112" s="223"/>
      <c r="E112" s="242"/>
      <c r="F112" s="237"/>
      <c r="G112" s="225"/>
      <c r="H112" s="221"/>
      <c r="I112" s="222">
        <f t="shared" si="2"/>
        <v>0</v>
      </c>
    </row>
    <row r="113" spans="1:9" s="30" customFormat="1" ht="21" hidden="1" thickBot="1">
      <c r="A113" s="243"/>
      <c r="B113" s="244"/>
      <c r="C113" s="244"/>
      <c r="D113" s="245"/>
      <c r="E113" s="246"/>
      <c r="F113" s="247"/>
      <c r="G113" s="230"/>
      <c r="H113" s="216"/>
      <c r="I113" s="222"/>
    </row>
    <row r="114" spans="1:9" s="30" customFormat="1" ht="21" hidden="1" thickBot="1">
      <c r="A114" s="243"/>
      <c r="B114" s="248"/>
      <c r="C114" s="248"/>
      <c r="D114" s="245"/>
      <c r="E114" s="249"/>
      <c r="F114" s="250"/>
      <c r="G114" s="230"/>
      <c r="H114" s="216"/>
      <c r="I114" s="222"/>
    </row>
    <row r="115" spans="1:9" s="30" customFormat="1" ht="21" hidden="1" thickBot="1">
      <c r="A115" s="243"/>
      <c r="B115" s="248"/>
      <c r="C115" s="248"/>
      <c r="D115" s="245"/>
      <c r="E115" s="249"/>
      <c r="F115" s="250"/>
      <c r="G115" s="230"/>
      <c r="H115" s="216"/>
      <c r="I115" s="222"/>
    </row>
    <row r="116" spans="1:9" s="30" customFormat="1" ht="21" hidden="1" thickBot="1">
      <c r="A116" s="551" t="s">
        <v>106</v>
      </c>
      <c r="B116" s="551"/>
      <c r="C116" s="551"/>
      <c r="D116" s="551"/>
      <c r="E116" s="552"/>
      <c r="F116" s="251"/>
      <c r="G116" s="251"/>
      <c r="H116" s="221"/>
      <c r="I116" s="222"/>
    </row>
    <row r="117" spans="1:9" s="30" customFormat="1" ht="36.75" customHeight="1" hidden="1" thickBot="1">
      <c r="A117" s="252"/>
      <c r="B117" s="214"/>
      <c r="C117" s="214"/>
      <c r="D117" s="253"/>
      <c r="E117" s="233"/>
      <c r="F117" s="215"/>
      <c r="G117" s="254"/>
      <c r="H117" s="221"/>
      <c r="I117" s="222"/>
    </row>
    <row r="118" spans="1:9" s="30" customFormat="1" ht="21" hidden="1" thickBot="1">
      <c r="A118" s="218"/>
      <c r="B118" s="241"/>
      <c r="C118" s="241"/>
      <c r="D118" s="223"/>
      <c r="E118" s="224"/>
      <c r="F118" s="220"/>
      <c r="G118" s="225"/>
      <c r="H118" s="255"/>
      <c r="I118" s="222"/>
    </row>
    <row r="119" spans="1:9" s="30" customFormat="1" ht="21" hidden="1" thickBot="1">
      <c r="A119" s="256"/>
      <c r="B119" s="223"/>
      <c r="C119" s="223"/>
      <c r="D119" s="223"/>
      <c r="E119" s="224"/>
      <c r="F119" s="257"/>
      <c r="G119" s="258"/>
      <c r="H119" s="255"/>
      <c r="I119" s="222"/>
    </row>
    <row r="120" spans="1:9" s="30" customFormat="1" ht="21" hidden="1" thickBot="1">
      <c r="A120" s="256"/>
      <c r="B120" s="223"/>
      <c r="C120" s="223"/>
      <c r="D120" s="223"/>
      <c r="E120" s="224"/>
      <c r="F120" s="220"/>
      <c r="G120" s="225"/>
      <c r="H120" s="255"/>
      <c r="I120" s="222"/>
    </row>
    <row r="121" spans="1:9" s="30" customFormat="1" ht="21" hidden="1" thickBot="1">
      <c r="A121" s="256"/>
      <c r="B121" s="223"/>
      <c r="C121" s="223"/>
      <c r="D121" s="223"/>
      <c r="E121" s="224"/>
      <c r="F121" s="220"/>
      <c r="G121" s="225"/>
      <c r="H121" s="255"/>
      <c r="I121" s="222"/>
    </row>
    <row r="122" spans="1:9" s="30" customFormat="1" ht="57" customHeight="1" hidden="1" thickBot="1">
      <c r="A122" s="259"/>
      <c r="B122" s="227"/>
      <c r="C122" s="227"/>
      <c r="D122" s="227"/>
      <c r="E122" s="228"/>
      <c r="F122" s="229"/>
      <c r="G122" s="260"/>
      <c r="H122" s="261"/>
      <c r="I122" s="222"/>
    </row>
    <row r="123" spans="1:9" s="30" customFormat="1" ht="57" customHeight="1" hidden="1" thickBot="1">
      <c r="A123" s="243"/>
      <c r="B123" s="248"/>
      <c r="C123" s="248"/>
      <c r="D123" s="245"/>
      <c r="E123" s="249"/>
      <c r="F123" s="250"/>
      <c r="G123" s="230"/>
      <c r="H123" s="262"/>
      <c r="I123" s="222"/>
    </row>
    <row r="124" spans="1:9" s="30" customFormat="1" ht="54" customHeight="1" thickBot="1">
      <c r="A124" s="263" t="s">
        <v>59</v>
      </c>
      <c r="B124" s="263"/>
      <c r="C124" s="263"/>
      <c r="D124" s="263"/>
      <c r="E124" s="264"/>
      <c r="F124" s="309">
        <f>F3+F30+F42+F70+F85</f>
        <v>-2816260</v>
      </c>
      <c r="G124" s="309">
        <f>G3+G30+G42+G70+G85</f>
        <v>4996100</v>
      </c>
      <c r="H124" s="309" t="e">
        <f>H30+#REF!+#REF!</f>
        <v>#REF!</v>
      </c>
      <c r="I124" s="309">
        <f>F124+G124</f>
        <v>2179840</v>
      </c>
    </row>
    <row r="125" spans="1:8" s="30" customFormat="1" ht="64.5" customHeight="1" hidden="1">
      <c r="A125" s="97"/>
      <c r="B125" s="97"/>
      <c r="C125" s="97"/>
      <c r="D125" s="97"/>
      <c r="E125" s="83"/>
      <c r="F125" s="15"/>
      <c r="G125" s="29"/>
      <c r="H125" s="29">
        <f aca="true" t="shared" si="4" ref="H125:H148">SUM(F125-G125)</f>
        <v>0</v>
      </c>
    </row>
    <row r="126" spans="1:8" s="30" customFormat="1" ht="20.25" customHeight="1" hidden="1">
      <c r="A126" s="86"/>
      <c r="B126" s="86"/>
      <c r="C126" s="86"/>
      <c r="D126" s="84"/>
      <c r="E126" s="85"/>
      <c r="F126" s="18"/>
      <c r="G126" s="31"/>
      <c r="H126" s="31">
        <f t="shared" si="4"/>
        <v>0</v>
      </c>
    </row>
    <row r="127" spans="1:8" s="30" customFormat="1" ht="19.5" customHeight="1" hidden="1">
      <c r="A127" s="86"/>
      <c r="B127" s="86"/>
      <c r="C127" s="86"/>
      <c r="D127" s="84"/>
      <c r="E127" s="85"/>
      <c r="F127" s="18"/>
      <c r="G127" s="31"/>
      <c r="H127" s="31">
        <f t="shared" si="4"/>
        <v>0</v>
      </c>
    </row>
    <row r="128" spans="1:8" s="30" customFormat="1" ht="18.75" customHeight="1" hidden="1">
      <c r="A128" s="86"/>
      <c r="B128" s="86">
        <v>70303</v>
      </c>
      <c r="C128" s="86"/>
      <c r="D128" s="86" t="s">
        <v>14</v>
      </c>
      <c r="E128" s="83"/>
      <c r="F128" s="18"/>
      <c r="G128" s="31"/>
      <c r="H128" s="31">
        <f t="shared" si="4"/>
        <v>0</v>
      </c>
    </row>
    <row r="129" spans="1:8" s="30" customFormat="1" ht="18" customHeight="1" hidden="1">
      <c r="A129" s="86"/>
      <c r="B129" s="86"/>
      <c r="C129" s="86"/>
      <c r="D129" s="84"/>
      <c r="E129" s="85"/>
      <c r="F129" s="18"/>
      <c r="G129" s="31"/>
      <c r="H129" s="31">
        <f t="shared" si="4"/>
        <v>0</v>
      </c>
    </row>
    <row r="130" spans="1:8" s="30" customFormat="1" ht="15.75" customHeight="1" hidden="1">
      <c r="A130" s="86"/>
      <c r="B130" s="86"/>
      <c r="C130" s="86"/>
      <c r="D130" s="84"/>
      <c r="E130" s="85"/>
      <c r="F130" s="18"/>
      <c r="G130" s="31"/>
      <c r="H130" s="31">
        <f t="shared" si="4"/>
        <v>0</v>
      </c>
    </row>
    <row r="131" spans="1:8" s="30" customFormat="1" ht="18" customHeight="1" hidden="1">
      <c r="A131" s="86"/>
      <c r="B131" s="86">
        <v>70401</v>
      </c>
      <c r="C131" s="86"/>
      <c r="D131" s="86" t="s">
        <v>15</v>
      </c>
      <c r="E131" s="83"/>
      <c r="F131" s="18"/>
      <c r="G131" s="31"/>
      <c r="H131" s="31">
        <f t="shared" si="4"/>
        <v>0</v>
      </c>
    </row>
    <row r="132" spans="1:8" s="30" customFormat="1" ht="18.75" customHeight="1" hidden="1">
      <c r="A132" s="86"/>
      <c r="B132" s="86"/>
      <c r="C132" s="86"/>
      <c r="D132" s="84"/>
      <c r="E132" s="85"/>
      <c r="F132" s="18"/>
      <c r="G132" s="31"/>
      <c r="H132" s="31">
        <f t="shared" si="4"/>
        <v>0</v>
      </c>
    </row>
    <row r="133" spans="1:8" s="30" customFormat="1" ht="18.75" customHeight="1" hidden="1">
      <c r="A133" s="86"/>
      <c r="B133" s="86"/>
      <c r="C133" s="86"/>
      <c r="D133" s="84"/>
      <c r="E133" s="85"/>
      <c r="F133" s="18"/>
      <c r="G133" s="31"/>
      <c r="H133" s="31">
        <f t="shared" si="4"/>
        <v>0</v>
      </c>
    </row>
    <row r="134" spans="1:8" s="30" customFormat="1" ht="18" customHeight="1" hidden="1">
      <c r="A134" s="86"/>
      <c r="B134" s="86">
        <v>70802</v>
      </c>
      <c r="C134" s="86"/>
      <c r="D134" s="86" t="s">
        <v>16</v>
      </c>
      <c r="E134" s="83"/>
      <c r="F134" s="18"/>
      <c r="G134" s="31"/>
      <c r="H134" s="31">
        <f t="shared" si="4"/>
        <v>0</v>
      </c>
    </row>
    <row r="135" spans="1:8" s="30" customFormat="1" ht="18.75" customHeight="1" hidden="1">
      <c r="A135" s="86"/>
      <c r="B135" s="86"/>
      <c r="C135" s="86"/>
      <c r="D135" s="84"/>
      <c r="E135" s="85"/>
      <c r="F135" s="18"/>
      <c r="G135" s="31"/>
      <c r="H135" s="31">
        <f t="shared" si="4"/>
        <v>0</v>
      </c>
    </row>
    <row r="136" spans="1:8" s="30" customFormat="1" ht="18" customHeight="1" hidden="1">
      <c r="A136" s="86"/>
      <c r="B136" s="86"/>
      <c r="C136" s="86"/>
      <c r="D136" s="84"/>
      <c r="E136" s="85"/>
      <c r="F136" s="18"/>
      <c r="G136" s="31"/>
      <c r="H136" s="31">
        <f t="shared" si="4"/>
        <v>0</v>
      </c>
    </row>
    <row r="137" spans="1:8" s="30" customFormat="1" ht="28.5" customHeight="1" hidden="1">
      <c r="A137" s="86"/>
      <c r="B137" s="86">
        <v>70804</v>
      </c>
      <c r="C137" s="86"/>
      <c r="D137" s="86" t="s">
        <v>10</v>
      </c>
      <c r="E137" s="83"/>
      <c r="F137" s="18"/>
      <c r="G137" s="31"/>
      <c r="H137" s="31">
        <f t="shared" si="4"/>
        <v>0</v>
      </c>
    </row>
    <row r="138" spans="1:8" s="30" customFormat="1" ht="16.5" customHeight="1" hidden="1">
      <c r="A138" s="86"/>
      <c r="B138" s="86"/>
      <c r="C138" s="86"/>
      <c r="D138" s="84"/>
      <c r="E138" s="85"/>
      <c r="F138" s="18"/>
      <c r="G138" s="31"/>
      <c r="H138" s="31">
        <f t="shared" si="4"/>
        <v>0</v>
      </c>
    </row>
    <row r="139" spans="1:8" s="30" customFormat="1" ht="18" customHeight="1" hidden="1">
      <c r="A139" s="86"/>
      <c r="B139" s="86"/>
      <c r="C139" s="86"/>
      <c r="D139" s="84"/>
      <c r="E139" s="85"/>
      <c r="F139" s="18"/>
      <c r="G139" s="31"/>
      <c r="H139" s="31">
        <f t="shared" si="4"/>
        <v>0</v>
      </c>
    </row>
    <row r="140" spans="1:8" s="30" customFormat="1" ht="18" customHeight="1" hidden="1">
      <c r="A140" s="86"/>
      <c r="B140" s="86"/>
      <c r="C140" s="86"/>
      <c r="D140" s="84"/>
      <c r="E140" s="83"/>
      <c r="F140" s="18"/>
      <c r="G140" s="31"/>
      <c r="H140" s="31">
        <f t="shared" si="4"/>
        <v>0</v>
      </c>
    </row>
    <row r="141" spans="1:8" s="30" customFormat="1" ht="57" customHeight="1" hidden="1">
      <c r="A141" s="86"/>
      <c r="B141" s="86">
        <v>70805</v>
      </c>
      <c r="C141" s="86"/>
      <c r="D141" s="86" t="s">
        <v>17</v>
      </c>
      <c r="E141" s="83"/>
      <c r="F141" s="18"/>
      <c r="G141" s="32"/>
      <c r="H141" s="31">
        <f t="shared" si="4"/>
        <v>0</v>
      </c>
    </row>
    <row r="142" spans="1:8" s="30" customFormat="1" ht="18" customHeight="1" hidden="1">
      <c r="A142" s="86"/>
      <c r="B142" s="86"/>
      <c r="C142" s="86"/>
      <c r="D142" s="84"/>
      <c r="E142" s="85"/>
      <c r="F142" s="18"/>
      <c r="G142" s="31"/>
      <c r="H142" s="31">
        <f t="shared" si="4"/>
        <v>0</v>
      </c>
    </row>
    <row r="143" spans="1:8" s="30" customFormat="1" ht="18.75" customHeight="1" hidden="1">
      <c r="A143" s="86"/>
      <c r="B143" s="86"/>
      <c r="C143" s="86"/>
      <c r="D143" s="84"/>
      <c r="E143" s="85"/>
      <c r="F143" s="18"/>
      <c r="G143" s="31"/>
      <c r="H143" s="31">
        <f t="shared" si="4"/>
        <v>0</v>
      </c>
    </row>
    <row r="144" spans="1:8" s="30" customFormat="1" ht="18" customHeight="1" hidden="1">
      <c r="A144" s="86"/>
      <c r="B144" s="86"/>
      <c r="C144" s="86"/>
      <c r="D144" s="84"/>
      <c r="E144" s="83"/>
      <c r="F144" s="18"/>
      <c r="G144" s="31"/>
      <c r="H144" s="31">
        <f t="shared" si="4"/>
        <v>0</v>
      </c>
    </row>
    <row r="145" spans="1:8" s="30" customFormat="1" ht="19.5" customHeight="1" hidden="1">
      <c r="A145" s="86"/>
      <c r="B145" s="86">
        <v>130107</v>
      </c>
      <c r="C145" s="86"/>
      <c r="D145" s="86" t="s">
        <v>18</v>
      </c>
      <c r="E145" s="83"/>
      <c r="F145" s="18"/>
      <c r="G145" s="31"/>
      <c r="H145" s="31">
        <f t="shared" si="4"/>
        <v>0</v>
      </c>
    </row>
    <row r="146" spans="1:8" s="30" customFormat="1" ht="18" customHeight="1" hidden="1">
      <c r="A146" s="86"/>
      <c r="B146" s="86"/>
      <c r="C146" s="86"/>
      <c r="D146" s="84"/>
      <c r="E146" s="85"/>
      <c r="F146" s="18"/>
      <c r="G146" s="31"/>
      <c r="H146" s="31">
        <f t="shared" si="4"/>
        <v>0</v>
      </c>
    </row>
    <row r="147" spans="1:8" s="30" customFormat="1" ht="51" customHeight="1" hidden="1">
      <c r="A147" s="86"/>
      <c r="B147" s="86"/>
      <c r="C147" s="86"/>
      <c r="D147" s="84"/>
      <c r="E147" s="85"/>
      <c r="F147" s="18"/>
      <c r="G147" s="31"/>
      <c r="H147" s="31">
        <f t="shared" si="4"/>
        <v>0</v>
      </c>
    </row>
    <row r="148" spans="1:8" s="30" customFormat="1" ht="24" customHeight="1" hidden="1">
      <c r="A148" s="105"/>
      <c r="B148" s="101"/>
      <c r="C148" s="101"/>
      <c r="D148" s="101"/>
      <c r="E148" s="102"/>
      <c r="F148" s="26"/>
      <c r="G148" s="33"/>
      <c r="H148" s="34">
        <f t="shared" si="4"/>
        <v>0</v>
      </c>
    </row>
    <row r="149" spans="1:8" s="30" customFormat="1" ht="30" customHeight="1" hidden="1">
      <c r="A149" s="64"/>
      <c r="B149" s="84"/>
      <c r="C149" s="84"/>
      <c r="D149" s="84"/>
      <c r="E149" s="85"/>
      <c r="F149" s="18"/>
      <c r="G149" s="35"/>
      <c r="H149" s="36"/>
    </row>
    <row r="150" spans="1:8" s="30" customFormat="1" ht="24" customHeight="1" hidden="1">
      <c r="A150" s="64"/>
      <c r="B150" s="84"/>
      <c r="C150" s="84"/>
      <c r="D150" s="84"/>
      <c r="E150" s="85"/>
      <c r="F150" s="18"/>
      <c r="G150" s="35"/>
      <c r="H150" s="36"/>
    </row>
    <row r="151" spans="1:8" s="30" customFormat="1" ht="33" customHeight="1" hidden="1">
      <c r="A151" s="64"/>
      <c r="B151" s="84"/>
      <c r="C151" s="84"/>
      <c r="D151" s="84"/>
      <c r="E151" s="85"/>
      <c r="F151" s="18"/>
      <c r="G151" s="35"/>
      <c r="H151" s="36"/>
    </row>
    <row r="152" spans="1:8" s="30" customFormat="1" ht="33" customHeight="1" hidden="1">
      <c r="A152" s="64"/>
      <c r="B152" s="84"/>
      <c r="C152" s="84"/>
      <c r="D152" s="84"/>
      <c r="E152" s="85"/>
      <c r="F152" s="18"/>
      <c r="G152" s="37"/>
      <c r="H152" s="36"/>
    </row>
    <row r="153" spans="1:8" s="30" customFormat="1" ht="53.25" customHeight="1" hidden="1" thickBot="1">
      <c r="A153" s="91"/>
      <c r="B153" s="92"/>
      <c r="C153" s="92"/>
      <c r="D153" s="92"/>
      <c r="E153" s="85"/>
      <c r="F153" s="15"/>
      <c r="G153" s="38"/>
      <c r="H153" s="36"/>
    </row>
    <row r="154" spans="1:8" s="30" customFormat="1" ht="21" hidden="1" thickBot="1">
      <c r="A154" s="103"/>
      <c r="B154" s="106"/>
      <c r="C154" s="106"/>
      <c r="D154" s="107"/>
      <c r="E154" s="85"/>
      <c r="F154" s="28"/>
      <c r="G154" s="39"/>
      <c r="H154" s="40">
        <f>SUM(F166-G154)</f>
        <v>0</v>
      </c>
    </row>
    <row r="155" spans="1:8" s="30" customFormat="1" ht="21" hidden="1">
      <c r="A155" s="61"/>
      <c r="B155" s="95"/>
      <c r="C155" s="95"/>
      <c r="D155" s="55"/>
      <c r="E155" s="88"/>
      <c r="F155" s="22"/>
      <c r="G155" s="39"/>
      <c r="H155" s="36"/>
    </row>
    <row r="156" spans="1:8" s="30" customFormat="1" ht="66.75" customHeight="1" hidden="1">
      <c r="A156" s="64"/>
      <c r="B156" s="86"/>
      <c r="C156" s="86"/>
      <c r="D156" s="94"/>
      <c r="E156" s="85"/>
      <c r="F156" s="18"/>
      <c r="G156" s="29"/>
      <c r="H156" s="41">
        <f>SUM(F156-G156)</f>
        <v>0</v>
      </c>
    </row>
    <row r="157" spans="1:8" s="30" customFormat="1" ht="21" hidden="1">
      <c r="A157" s="64"/>
      <c r="B157" s="86"/>
      <c r="C157" s="97"/>
      <c r="D157" s="97"/>
      <c r="E157" s="85"/>
      <c r="F157" s="18"/>
      <c r="G157" s="29"/>
      <c r="H157" s="41"/>
    </row>
    <row r="158" spans="1:8" s="30" customFormat="1" ht="21" hidden="1">
      <c r="A158" s="91"/>
      <c r="B158" s="97"/>
      <c r="C158" s="97"/>
      <c r="D158" s="94"/>
      <c r="E158" s="85"/>
      <c r="F158" s="18"/>
      <c r="G158" s="29"/>
      <c r="H158" s="41"/>
    </row>
    <row r="159" spans="1:8" s="30" customFormat="1" ht="21" hidden="1">
      <c r="A159" s="91"/>
      <c r="B159" s="97"/>
      <c r="C159" s="97"/>
      <c r="D159" s="97"/>
      <c r="E159" s="85"/>
      <c r="F159" s="18"/>
      <c r="G159" s="29"/>
      <c r="H159" s="41"/>
    </row>
    <row r="160" spans="1:8" s="30" customFormat="1" ht="69" customHeight="1" hidden="1">
      <c r="A160" s="91"/>
      <c r="B160" s="97"/>
      <c r="C160" s="97"/>
      <c r="D160" s="94"/>
      <c r="E160" s="85"/>
      <c r="F160" s="18"/>
      <c r="G160" s="29"/>
      <c r="H160" s="41"/>
    </row>
    <row r="161" spans="1:8" s="30" customFormat="1" ht="21" hidden="1">
      <c r="A161" s="91"/>
      <c r="B161" s="97"/>
      <c r="C161" s="97"/>
      <c r="D161" s="97"/>
      <c r="E161" s="85"/>
      <c r="F161" s="18"/>
      <c r="G161" s="29"/>
      <c r="H161" s="41"/>
    </row>
    <row r="162" spans="1:8" s="30" customFormat="1" ht="21" hidden="1">
      <c r="A162" s="91"/>
      <c r="B162" s="97"/>
      <c r="C162" s="97"/>
      <c r="D162" s="94"/>
      <c r="E162" s="85"/>
      <c r="F162" s="18"/>
      <c r="G162" s="29"/>
      <c r="H162" s="41"/>
    </row>
    <row r="163" spans="1:8" s="30" customFormat="1" ht="21" hidden="1">
      <c r="A163" s="91"/>
      <c r="B163" s="97"/>
      <c r="C163" s="97"/>
      <c r="D163" s="97"/>
      <c r="E163" s="85"/>
      <c r="F163" s="18"/>
      <c r="G163" s="29"/>
      <c r="H163" s="41"/>
    </row>
    <row r="164" spans="1:8" s="30" customFormat="1" ht="21" hidden="1">
      <c r="A164" s="91"/>
      <c r="B164" s="97"/>
      <c r="C164" s="97"/>
      <c r="D164" s="94"/>
      <c r="E164" s="85"/>
      <c r="F164" s="18"/>
      <c r="G164" s="29"/>
      <c r="H164" s="41"/>
    </row>
    <row r="165" spans="1:8" s="30" customFormat="1" ht="21" hidden="1">
      <c r="A165" s="104"/>
      <c r="B165" s="90"/>
      <c r="C165" s="90"/>
      <c r="D165" s="96"/>
      <c r="E165" s="98"/>
      <c r="F165" s="26"/>
      <c r="G165" s="31"/>
      <c r="H165" s="42">
        <f>SUM(F165-G165)</f>
        <v>0</v>
      </c>
    </row>
    <row r="166" spans="1:8" s="30" customFormat="1" ht="21" hidden="1">
      <c r="A166" s="64"/>
      <c r="B166" s="86"/>
      <c r="C166" s="86"/>
      <c r="D166" s="8"/>
      <c r="E166" s="9"/>
      <c r="F166" s="18"/>
      <c r="G166" s="37"/>
      <c r="H166" s="34" t="e">
        <f>SUM(#REF!-G166)</f>
        <v>#REF!</v>
      </c>
    </row>
    <row r="167" spans="1:8" s="30" customFormat="1" ht="21" hidden="1" thickBot="1">
      <c r="A167" s="64"/>
      <c r="B167" s="86"/>
      <c r="C167" s="86"/>
      <c r="D167" s="8"/>
      <c r="E167" s="9"/>
      <c r="F167" s="43"/>
      <c r="G167" s="37"/>
      <c r="H167" s="36"/>
    </row>
    <row r="168" spans="1:8" s="30" customFormat="1" ht="21" hidden="1" thickBot="1">
      <c r="A168" s="108" t="s">
        <v>6</v>
      </c>
      <c r="B168" s="109">
        <v>1</v>
      </c>
      <c r="C168" s="109"/>
      <c r="D168" s="109"/>
      <c r="E168" s="110"/>
      <c r="F168" s="44">
        <f>SUM(F169:F173)</f>
        <v>0</v>
      </c>
      <c r="G168" s="44">
        <f>SUM(G169:G173)</f>
        <v>0</v>
      </c>
      <c r="H168" s="40">
        <f aca="true" t="shared" si="5" ref="H168:H175">SUM(F168-G168)</f>
        <v>0</v>
      </c>
    </row>
    <row r="169" spans="1:8" s="30" customFormat="1" ht="21" hidden="1">
      <c r="A169" s="103"/>
      <c r="B169" s="97"/>
      <c r="C169" s="97"/>
      <c r="D169" s="103"/>
      <c r="E169" s="111"/>
      <c r="F169" s="15"/>
      <c r="G169" s="14"/>
      <c r="H169" s="29">
        <f t="shared" si="5"/>
        <v>0</v>
      </c>
    </row>
    <row r="170" spans="1:8" s="30" customFormat="1" ht="37.5" customHeight="1" hidden="1">
      <c r="A170" s="61"/>
      <c r="B170" s="86"/>
      <c r="C170" s="86"/>
      <c r="D170" s="61"/>
      <c r="E170" s="85"/>
      <c r="F170" s="18"/>
      <c r="G170" s="25"/>
      <c r="H170" s="31">
        <f t="shared" si="5"/>
        <v>0</v>
      </c>
    </row>
    <row r="171" spans="1:8" s="30" customFormat="1" ht="19.5" customHeight="1" hidden="1">
      <c r="A171" s="61"/>
      <c r="B171" s="84"/>
      <c r="C171" s="84"/>
      <c r="D171" s="64"/>
      <c r="E171" s="85"/>
      <c r="F171" s="18"/>
      <c r="G171" s="25"/>
      <c r="H171" s="31">
        <f t="shared" si="5"/>
        <v>0</v>
      </c>
    </row>
    <row r="172" spans="1:8" s="30" customFormat="1" ht="15.75" customHeight="1" hidden="1">
      <c r="A172" s="89"/>
      <c r="B172" s="96"/>
      <c r="C172" s="96"/>
      <c r="D172" s="104"/>
      <c r="E172" s="85"/>
      <c r="F172" s="18"/>
      <c r="G172" s="45"/>
      <c r="H172" s="31">
        <f t="shared" si="5"/>
        <v>0</v>
      </c>
    </row>
    <row r="173" spans="1:8" s="30" customFormat="1" ht="21" hidden="1">
      <c r="A173" s="89"/>
      <c r="B173" s="96"/>
      <c r="C173" s="96"/>
      <c r="D173" s="104"/>
      <c r="E173" s="98"/>
      <c r="F173" s="26"/>
      <c r="G173" s="23"/>
      <c r="H173" s="33">
        <f t="shared" si="5"/>
        <v>0</v>
      </c>
    </row>
    <row r="174" spans="1:8" s="30" customFormat="1" ht="54" customHeight="1" hidden="1" thickBot="1">
      <c r="A174" s="77" t="s">
        <v>7</v>
      </c>
      <c r="B174" s="73">
        <v>24</v>
      </c>
      <c r="C174" s="73"/>
      <c r="D174" s="73"/>
      <c r="E174" s="74"/>
      <c r="F174" s="10">
        <f>SUM(F175:F196)</f>
        <v>0</v>
      </c>
      <c r="G174" s="10">
        <f>SUM(G175:G196)</f>
        <v>0</v>
      </c>
      <c r="H174" s="40">
        <f t="shared" si="5"/>
        <v>0</v>
      </c>
    </row>
    <row r="175" spans="1:8" s="30" customFormat="1" ht="42" customHeight="1" hidden="1">
      <c r="A175" s="103"/>
      <c r="B175" s="97"/>
      <c r="C175" s="97"/>
      <c r="D175" s="97"/>
      <c r="E175" s="85"/>
      <c r="F175" s="15"/>
      <c r="G175" s="14"/>
      <c r="H175" s="29">
        <f t="shared" si="5"/>
        <v>0</v>
      </c>
    </row>
    <row r="176" spans="1:8" s="30" customFormat="1" ht="42" customHeight="1" hidden="1">
      <c r="A176" s="103"/>
      <c r="B176" s="97"/>
      <c r="C176" s="97"/>
      <c r="D176" s="97"/>
      <c r="E176" s="85"/>
      <c r="F176" s="15"/>
      <c r="G176" s="15"/>
      <c r="H176" s="29"/>
    </row>
    <row r="177" spans="1:8" s="30" customFormat="1" ht="56.25" customHeight="1" hidden="1">
      <c r="A177" s="103"/>
      <c r="B177" s="97"/>
      <c r="C177" s="97"/>
      <c r="D177" s="97"/>
      <c r="E177" s="85"/>
      <c r="F177" s="15"/>
      <c r="G177" s="14"/>
      <c r="H177" s="29"/>
    </row>
    <row r="178" spans="1:8" s="30" customFormat="1" ht="43.5" customHeight="1" hidden="1">
      <c r="A178" s="61"/>
      <c r="B178" s="86"/>
      <c r="C178" s="86"/>
      <c r="D178" s="86"/>
      <c r="E178" s="85"/>
      <c r="F178" s="18"/>
      <c r="G178" s="17"/>
      <c r="H178" s="31">
        <f>SUM(F178-G178)</f>
        <v>0</v>
      </c>
    </row>
    <row r="179" spans="1:8" s="30" customFormat="1" ht="15.75" customHeight="1" hidden="1">
      <c r="A179" s="61"/>
      <c r="B179" s="86"/>
      <c r="C179" s="86"/>
      <c r="D179" s="86"/>
      <c r="E179" s="85"/>
      <c r="F179" s="18"/>
      <c r="G179" s="17"/>
      <c r="H179" s="31">
        <f>SUM(F179-G179)</f>
        <v>0</v>
      </c>
    </row>
    <row r="180" spans="1:8" s="30" customFormat="1" ht="21.75" customHeight="1" hidden="1">
      <c r="A180" s="61"/>
      <c r="B180" s="86"/>
      <c r="C180" s="86"/>
      <c r="D180" s="86"/>
      <c r="E180" s="83"/>
      <c r="F180" s="18"/>
      <c r="G180" s="17"/>
      <c r="H180" s="31">
        <f>SUM(F180-G180)</f>
        <v>0</v>
      </c>
    </row>
    <row r="181" spans="1:8" s="30" customFormat="1" ht="21.75" customHeight="1" hidden="1">
      <c r="A181" s="61"/>
      <c r="B181" s="86"/>
      <c r="C181" s="86"/>
      <c r="D181" s="86"/>
      <c r="E181" s="85"/>
      <c r="F181" s="18"/>
      <c r="G181" s="17"/>
      <c r="H181" s="31">
        <f>SUM(F181-G181)</f>
        <v>0</v>
      </c>
    </row>
    <row r="182" spans="1:8" s="30" customFormat="1" ht="18.75" customHeight="1" hidden="1">
      <c r="A182" s="103"/>
      <c r="B182" s="97"/>
      <c r="C182" s="97"/>
      <c r="D182" s="97"/>
      <c r="E182" s="85"/>
      <c r="F182" s="22"/>
      <c r="G182" s="17"/>
      <c r="H182" s="31">
        <f>SUM(F182-G182)</f>
        <v>0</v>
      </c>
    </row>
    <row r="183" spans="1:8" s="30" customFormat="1" ht="68.25" customHeight="1" hidden="1">
      <c r="A183" s="103"/>
      <c r="B183" s="97"/>
      <c r="C183" s="97"/>
      <c r="D183" s="97"/>
      <c r="E183" s="83"/>
      <c r="F183" s="22"/>
      <c r="G183" s="22"/>
      <c r="H183" s="31">
        <v>13800</v>
      </c>
    </row>
    <row r="184" spans="1:8" s="30" customFormat="1" ht="33.75" customHeight="1" hidden="1">
      <c r="A184" s="103"/>
      <c r="B184" s="97"/>
      <c r="C184" s="97"/>
      <c r="D184" s="97"/>
      <c r="E184" s="83"/>
      <c r="F184" s="22"/>
      <c r="G184" s="17"/>
      <c r="H184" s="31"/>
    </row>
    <row r="185" spans="1:8" s="30" customFormat="1" ht="72" customHeight="1" hidden="1">
      <c r="A185" s="103"/>
      <c r="B185" s="97">
        <v>110205</v>
      </c>
      <c r="C185" s="97"/>
      <c r="D185" s="97" t="s">
        <v>25</v>
      </c>
      <c r="E185" s="85"/>
      <c r="F185" s="18"/>
      <c r="G185" s="17"/>
      <c r="H185" s="31">
        <f aca="true" t="shared" si="6" ref="H185:H191">SUM(F185-G185)</f>
        <v>0</v>
      </c>
    </row>
    <row r="186" spans="1:8" s="30" customFormat="1" ht="22.5" customHeight="1" hidden="1">
      <c r="A186" s="103"/>
      <c r="B186" s="97"/>
      <c r="C186" s="97"/>
      <c r="D186" s="97"/>
      <c r="E186" s="85"/>
      <c r="F186" s="18"/>
      <c r="G186" s="17"/>
      <c r="H186" s="31">
        <f t="shared" si="6"/>
        <v>0</v>
      </c>
    </row>
    <row r="187" spans="1:8" s="30" customFormat="1" ht="17.25" customHeight="1" hidden="1">
      <c r="A187" s="103"/>
      <c r="B187" s="97"/>
      <c r="C187" s="97"/>
      <c r="D187" s="97"/>
      <c r="E187" s="85"/>
      <c r="F187" s="18"/>
      <c r="G187" s="17"/>
      <c r="H187" s="31">
        <f t="shared" si="6"/>
        <v>0</v>
      </c>
    </row>
    <row r="188" spans="1:8" s="30" customFormat="1" ht="28.5" customHeight="1" hidden="1">
      <c r="A188" s="103"/>
      <c r="B188" s="97"/>
      <c r="C188" s="97"/>
      <c r="D188" s="97"/>
      <c r="E188" s="83"/>
      <c r="F188" s="18"/>
      <c r="G188" s="17"/>
      <c r="H188" s="31">
        <f t="shared" si="6"/>
        <v>0</v>
      </c>
    </row>
    <row r="189" spans="1:8" s="30" customFormat="1" ht="23.25" customHeight="1" hidden="1">
      <c r="A189" s="103"/>
      <c r="B189" s="97"/>
      <c r="C189" s="97"/>
      <c r="D189" s="97"/>
      <c r="E189" s="85"/>
      <c r="F189" s="18"/>
      <c r="G189" s="17"/>
      <c r="H189" s="31">
        <f t="shared" si="6"/>
        <v>0</v>
      </c>
    </row>
    <row r="190" spans="1:8" s="30" customFormat="1" ht="21" customHeight="1" hidden="1">
      <c r="A190" s="103"/>
      <c r="B190" s="97"/>
      <c r="C190" s="97"/>
      <c r="D190" s="97"/>
      <c r="E190" s="85"/>
      <c r="F190" s="18"/>
      <c r="G190" s="17"/>
      <c r="H190" s="31">
        <f t="shared" si="6"/>
        <v>0</v>
      </c>
    </row>
    <row r="191" spans="1:8" s="30" customFormat="1" ht="18" customHeight="1" hidden="1">
      <c r="A191" s="103"/>
      <c r="B191" s="97"/>
      <c r="C191" s="97"/>
      <c r="D191" s="97"/>
      <c r="E191" s="83"/>
      <c r="F191" s="18"/>
      <c r="G191" s="17"/>
      <c r="H191" s="31">
        <f t="shared" si="6"/>
        <v>0</v>
      </c>
    </row>
    <row r="192" spans="1:8" s="30" customFormat="1" ht="42" customHeight="1" hidden="1">
      <c r="A192" s="103"/>
      <c r="B192" s="97"/>
      <c r="C192" s="97"/>
      <c r="D192" s="97"/>
      <c r="E192" s="85"/>
      <c r="F192" s="18"/>
      <c r="G192" s="17"/>
      <c r="H192" s="31"/>
    </row>
    <row r="193" spans="1:8" s="30" customFormat="1" ht="21.75" customHeight="1" hidden="1">
      <c r="A193" s="103"/>
      <c r="B193" s="97"/>
      <c r="C193" s="97"/>
      <c r="D193" s="97"/>
      <c r="E193" s="83"/>
      <c r="F193" s="18"/>
      <c r="G193" s="17"/>
      <c r="H193" s="31">
        <f aca="true" t="shared" si="7" ref="H193:H202">SUM(F193-G193)</f>
        <v>0</v>
      </c>
    </row>
    <row r="194" spans="1:8" s="30" customFormat="1" ht="35.25" customHeight="1" hidden="1">
      <c r="A194" s="103"/>
      <c r="B194" s="97"/>
      <c r="C194" s="97"/>
      <c r="D194" s="97"/>
      <c r="E194" s="85"/>
      <c r="F194" s="18"/>
      <c r="G194" s="17"/>
      <c r="H194" s="31">
        <f t="shared" si="7"/>
        <v>0</v>
      </c>
    </row>
    <row r="195" spans="1:8" s="30" customFormat="1" ht="57.75" customHeight="1" hidden="1">
      <c r="A195" s="100"/>
      <c r="B195" s="86"/>
      <c r="C195" s="86"/>
      <c r="D195" s="86"/>
      <c r="E195" s="85"/>
      <c r="F195" s="26"/>
      <c r="G195" s="26"/>
      <c r="H195" s="33">
        <f t="shared" si="7"/>
        <v>0</v>
      </c>
    </row>
    <row r="196" spans="1:8" s="30" customFormat="1" ht="20.25" hidden="1">
      <c r="A196" s="112"/>
      <c r="B196" s="112"/>
      <c r="C196" s="112"/>
      <c r="D196" s="112"/>
      <c r="E196" s="98"/>
      <c r="F196" s="20"/>
      <c r="G196" s="23"/>
      <c r="H196" s="33">
        <f t="shared" si="7"/>
        <v>0</v>
      </c>
    </row>
    <row r="197" spans="1:8" s="30" customFormat="1" ht="60.75" customHeight="1" hidden="1" thickBot="1">
      <c r="A197" s="72" t="s">
        <v>12</v>
      </c>
      <c r="B197" s="113">
        <v>15</v>
      </c>
      <c r="C197" s="113"/>
      <c r="D197" s="114"/>
      <c r="E197" s="115"/>
      <c r="F197" s="24">
        <f>F199+F201+F202+F203+F205</f>
        <v>0</v>
      </c>
      <c r="G197" s="24">
        <f>G198+G199+G200+G201+G202+G205+G203+G204</f>
        <v>0</v>
      </c>
      <c r="H197" s="40">
        <f t="shared" si="7"/>
        <v>0</v>
      </c>
    </row>
    <row r="198" spans="1:8" s="30" customFormat="1" ht="90" customHeight="1" hidden="1" thickBot="1">
      <c r="A198" s="99"/>
      <c r="B198" s="116"/>
      <c r="C198" s="116"/>
      <c r="D198" s="101"/>
      <c r="E198" s="102"/>
      <c r="F198" s="24">
        <f>F199+F200+F201+F202+F203+F206+F204+F205</f>
        <v>0</v>
      </c>
      <c r="G198" s="14"/>
      <c r="H198" s="41">
        <f t="shared" si="7"/>
        <v>0</v>
      </c>
    </row>
    <row r="199" spans="1:8" s="30" customFormat="1" ht="55.5" customHeight="1" hidden="1">
      <c r="A199" s="117"/>
      <c r="B199" s="118"/>
      <c r="C199" s="118"/>
      <c r="D199" s="117"/>
      <c r="E199" s="85"/>
      <c r="F199" s="22"/>
      <c r="G199" s="17"/>
      <c r="H199" s="31">
        <f t="shared" si="7"/>
        <v>0</v>
      </c>
    </row>
    <row r="200" spans="1:8" s="30" customFormat="1" ht="67.5" customHeight="1" hidden="1">
      <c r="A200" s="86"/>
      <c r="B200" s="87">
        <v>150118</v>
      </c>
      <c r="C200" s="87"/>
      <c r="D200" s="86" t="s">
        <v>24</v>
      </c>
      <c r="E200" s="85"/>
      <c r="F200" s="22"/>
      <c r="G200" s="17"/>
      <c r="H200" s="31">
        <f t="shared" si="7"/>
        <v>0</v>
      </c>
    </row>
    <row r="201" spans="1:8" s="30" customFormat="1" ht="62.25" customHeight="1" hidden="1">
      <c r="A201" s="86"/>
      <c r="B201" s="87"/>
      <c r="C201" s="87"/>
      <c r="D201" s="86"/>
      <c r="E201" s="85"/>
      <c r="F201" s="22"/>
      <c r="G201" s="17"/>
      <c r="H201" s="31">
        <f t="shared" si="7"/>
        <v>0</v>
      </c>
    </row>
    <row r="202" spans="1:8" s="30" customFormat="1" ht="63" customHeight="1" hidden="1" thickBot="1">
      <c r="A202" s="119"/>
      <c r="B202" s="120"/>
      <c r="C202" s="120"/>
      <c r="D202" s="90"/>
      <c r="E202" s="98"/>
      <c r="F202" s="46"/>
      <c r="G202" s="47"/>
      <c r="H202" s="31">
        <f t="shared" si="7"/>
        <v>0</v>
      </c>
    </row>
    <row r="203" spans="1:8" s="30" customFormat="1" ht="53.25" customHeight="1" hidden="1" thickBot="1">
      <c r="A203" s="55"/>
      <c r="B203" s="86"/>
      <c r="C203" s="86"/>
      <c r="D203" s="86"/>
      <c r="E203" s="85"/>
      <c r="F203" s="18"/>
      <c r="G203" s="47"/>
      <c r="H203" s="31"/>
    </row>
    <row r="204" spans="1:8" s="30" customFormat="1" ht="119.25" customHeight="1" hidden="1" thickBot="1">
      <c r="A204" s="55"/>
      <c r="B204" s="121"/>
      <c r="C204" s="121"/>
      <c r="D204" s="109"/>
      <c r="E204" s="122"/>
      <c r="F204" s="46"/>
      <c r="G204" s="47"/>
      <c r="H204" s="31"/>
    </row>
    <row r="205" spans="1:8" s="30" customFormat="1" ht="63" customHeight="1" hidden="1" thickBot="1">
      <c r="A205" s="123"/>
      <c r="B205" s="121"/>
      <c r="C205" s="121"/>
      <c r="D205" s="109"/>
      <c r="E205" s="85"/>
      <c r="F205" s="46"/>
      <c r="G205" s="47"/>
      <c r="H205" s="31">
        <f>SUM(F205-G205)</f>
        <v>0</v>
      </c>
    </row>
    <row r="206" spans="1:8" s="30" customFormat="1" ht="63" customHeight="1" hidden="1" thickBot="1">
      <c r="A206" s="124" t="s">
        <v>37</v>
      </c>
      <c r="B206" s="125">
        <v>53</v>
      </c>
      <c r="C206" s="125"/>
      <c r="D206" s="126"/>
      <c r="E206" s="122"/>
      <c r="F206" s="48">
        <f>F207+F208+F209</f>
        <v>0</v>
      </c>
      <c r="G206" s="48">
        <f>G207+G208+G209</f>
        <v>0</v>
      </c>
      <c r="H206" s="31">
        <f>SUM(F206-G206)</f>
        <v>0</v>
      </c>
    </row>
    <row r="207" spans="1:8" s="30" customFormat="1" ht="96" customHeight="1" hidden="1" thickBot="1">
      <c r="A207" s="123"/>
      <c r="B207" s="125"/>
      <c r="C207" s="125"/>
      <c r="D207" s="126"/>
      <c r="E207" s="127"/>
      <c r="F207" s="46"/>
      <c r="G207" s="47"/>
      <c r="H207" s="39"/>
    </row>
    <row r="208" spans="1:8" s="30" customFormat="1" ht="91.5" customHeight="1" hidden="1" thickBot="1">
      <c r="A208" s="123"/>
      <c r="B208" s="125"/>
      <c r="C208" s="125"/>
      <c r="D208" s="126"/>
      <c r="E208" s="128"/>
      <c r="F208" s="46"/>
      <c r="G208" s="46"/>
      <c r="H208" s="39"/>
    </row>
    <row r="209" spans="1:8" s="30" customFormat="1" ht="62.25" customHeight="1" hidden="1" thickBot="1">
      <c r="A209" s="123"/>
      <c r="B209" s="125"/>
      <c r="C209" s="125"/>
      <c r="D209" s="126"/>
      <c r="E209" s="128"/>
      <c r="F209" s="46"/>
      <c r="G209" s="46"/>
      <c r="H209" s="39"/>
    </row>
    <row r="210" spans="1:8" s="30" customFormat="1" ht="54" customHeight="1" hidden="1" thickBot="1">
      <c r="A210" s="129" t="s">
        <v>28</v>
      </c>
      <c r="B210" s="121">
        <v>20</v>
      </c>
      <c r="C210" s="121"/>
      <c r="D210" s="126"/>
      <c r="E210" s="122"/>
      <c r="F210" s="48">
        <f>F211</f>
        <v>0</v>
      </c>
      <c r="G210" s="47"/>
      <c r="H210" s="39"/>
    </row>
    <row r="211" spans="1:8" s="30" customFormat="1" ht="63" customHeight="1" hidden="1" thickBot="1">
      <c r="A211" s="123"/>
      <c r="B211" s="121">
        <v>90802</v>
      </c>
      <c r="C211" s="121"/>
      <c r="D211" s="109" t="s">
        <v>29</v>
      </c>
      <c r="E211" s="122"/>
      <c r="F211" s="46"/>
      <c r="G211" s="47"/>
      <c r="H211" s="39"/>
    </row>
    <row r="212" spans="1:9" s="30" customFormat="1" ht="21" hidden="1" thickBot="1">
      <c r="A212" s="130" t="s">
        <v>3</v>
      </c>
      <c r="B212" s="131"/>
      <c r="C212" s="131"/>
      <c r="D212" s="131"/>
      <c r="E212" s="132"/>
      <c r="F212" s="10"/>
      <c r="G212" s="10"/>
      <c r="H212" s="10" t="e">
        <f>SUM(H31+#REF!+H124+H154+H168+H174+H197)</f>
        <v>#REF!</v>
      </c>
      <c r="I212" s="49"/>
    </row>
    <row r="213" spans="1:9" s="30" customFormat="1" ht="21" hidden="1">
      <c r="A213" s="133"/>
      <c r="B213" s="100"/>
      <c r="C213" s="134"/>
      <c r="D213" s="134"/>
      <c r="E213" s="135"/>
      <c r="F213" s="50"/>
      <c r="G213" s="50"/>
      <c r="H213" s="50"/>
      <c r="I213" s="49"/>
    </row>
    <row r="214" spans="1:9" s="30" customFormat="1" ht="21" hidden="1">
      <c r="A214" s="133"/>
      <c r="B214" s="134"/>
      <c r="C214" s="51"/>
      <c r="D214" s="51"/>
      <c r="E214" s="51"/>
      <c r="F214" s="50"/>
      <c r="G214" s="50"/>
      <c r="H214" s="50"/>
      <c r="I214" s="49"/>
    </row>
    <row r="215" spans="1:9" s="30" customFormat="1" ht="21" hidden="1">
      <c r="A215" s="133"/>
      <c r="B215" s="134"/>
      <c r="C215" s="51"/>
      <c r="D215" s="51"/>
      <c r="E215" s="51"/>
      <c r="F215" s="50"/>
      <c r="G215" s="50"/>
      <c r="H215" s="50"/>
      <c r="I215" s="49"/>
    </row>
    <row r="216" spans="1:9" s="30" customFormat="1" ht="21" hidden="1">
      <c r="A216" s="133"/>
      <c r="B216" s="100"/>
      <c r="C216" s="134"/>
      <c r="D216" s="134"/>
      <c r="E216" s="51"/>
      <c r="F216" s="50"/>
      <c r="G216" s="50"/>
      <c r="H216" s="50"/>
      <c r="I216" s="49"/>
    </row>
    <row r="217" spans="1:9" s="30" customFormat="1" ht="21" hidden="1">
      <c r="A217" s="64"/>
      <c r="B217" s="61" t="s">
        <v>50</v>
      </c>
      <c r="C217" s="62"/>
      <c r="D217" s="93" t="s">
        <v>51</v>
      </c>
      <c r="E217" s="136" t="s">
        <v>52</v>
      </c>
      <c r="F217" s="51"/>
      <c r="I217" s="49"/>
    </row>
    <row r="218" spans="1:9" s="30" customFormat="1" ht="36" customHeight="1" hidden="1">
      <c r="A218" s="61" t="s">
        <v>71</v>
      </c>
      <c r="B218" s="61">
        <f>F30</f>
        <v>289840</v>
      </c>
      <c r="C218" s="62"/>
      <c r="D218" s="62">
        <f>G30</f>
        <v>1890000</v>
      </c>
      <c r="E218" s="68">
        <f>B218+D218</f>
        <v>2179840</v>
      </c>
      <c r="F218" s="564" t="s">
        <v>69</v>
      </c>
      <c r="G218" s="565"/>
      <c r="H218" s="53"/>
      <c r="I218" s="54">
        <v>1538517</v>
      </c>
    </row>
    <row r="219" spans="1:9" s="30" customFormat="1" ht="21" hidden="1">
      <c r="A219" s="64"/>
      <c r="B219" s="64" t="e">
        <f>#REF!</f>
        <v>#REF!</v>
      </c>
      <c r="C219" s="65"/>
      <c r="D219" s="65" t="e">
        <f>#REF!</f>
        <v>#REF!</v>
      </c>
      <c r="E219" s="68" t="e">
        <f>B219+D219</f>
        <v>#REF!</v>
      </c>
      <c r="F219" s="542" t="s">
        <v>62</v>
      </c>
      <c r="G219" s="543"/>
      <c r="H219" s="55"/>
      <c r="I219" s="56" t="e">
        <f>B221</f>
        <v>#REF!</v>
      </c>
    </row>
    <row r="220" spans="1:9" s="30" customFormat="1" ht="102" hidden="1">
      <c r="A220" s="64" t="s">
        <v>65</v>
      </c>
      <c r="B220" s="64" t="e">
        <f>#REF!</f>
        <v>#REF!</v>
      </c>
      <c r="C220" s="65"/>
      <c r="D220" s="62"/>
      <c r="E220" s="68" t="e">
        <f>B220+D220</f>
        <v>#REF!</v>
      </c>
      <c r="F220" s="542" t="s">
        <v>64</v>
      </c>
      <c r="G220" s="543"/>
      <c r="H220" s="55"/>
      <c r="I220" s="56"/>
    </row>
    <row r="221" spans="1:9" s="30" customFormat="1" ht="39" customHeight="1" hidden="1">
      <c r="A221" s="61" t="s">
        <v>60</v>
      </c>
      <c r="B221" s="61" t="e">
        <f>B219+B220</f>
        <v>#REF!</v>
      </c>
      <c r="C221" s="62"/>
      <c r="D221" s="62" t="e">
        <f>D219+D220</f>
        <v>#REF!</v>
      </c>
      <c r="E221" s="68" t="e">
        <f>B221+D221</f>
        <v>#REF!</v>
      </c>
      <c r="F221" s="542" t="s">
        <v>67</v>
      </c>
      <c r="G221" s="543"/>
      <c r="H221" s="55"/>
      <c r="I221" s="56"/>
    </row>
    <row r="222" spans="1:9" s="30" customFormat="1" ht="21" hidden="1" thickBot="1">
      <c r="A222" s="61"/>
      <c r="B222" s="61"/>
      <c r="C222" s="62"/>
      <c r="D222" s="65"/>
      <c r="E222" s="68"/>
      <c r="F222" s="537" t="s">
        <v>63</v>
      </c>
      <c r="G222" s="538"/>
      <c r="H222" s="58"/>
      <c r="I222" s="59" t="e">
        <f>I218-I219-I220-I221</f>
        <v>#REF!</v>
      </c>
    </row>
    <row r="223" spans="1:9" s="1" customFormat="1" ht="21" hidden="1">
      <c r="A223" s="2" t="s">
        <v>44</v>
      </c>
      <c r="B223" s="61">
        <f>F70</f>
        <v>0</v>
      </c>
      <c r="C223" s="62"/>
      <c r="D223" s="62">
        <f>G70</f>
        <v>0</v>
      </c>
      <c r="E223" s="63">
        <f>B223+D223</f>
        <v>0</v>
      </c>
      <c r="F223" s="69"/>
      <c r="G223" s="70"/>
      <c r="H223" s="70"/>
      <c r="I223" s="71"/>
    </row>
    <row r="224" spans="1:9" s="1" customFormat="1" ht="36" hidden="1">
      <c r="A224" s="2" t="s">
        <v>45</v>
      </c>
      <c r="B224" s="61" t="e">
        <f>#REF!</f>
        <v>#REF!</v>
      </c>
      <c r="C224" s="62"/>
      <c r="D224" s="65"/>
      <c r="E224" s="63" t="e">
        <f>B224+D224</f>
        <v>#REF!</v>
      </c>
      <c r="F224" s="52"/>
      <c r="G224" s="55"/>
      <c r="H224" s="55"/>
      <c r="I224" s="56"/>
    </row>
    <row r="225" spans="1:9" s="1" customFormat="1" ht="21" hidden="1" thickBot="1">
      <c r="A225" s="2" t="s">
        <v>58</v>
      </c>
      <c r="B225" s="66">
        <f>F116</f>
        <v>0</v>
      </c>
      <c r="C225" s="307"/>
      <c r="D225" s="65"/>
      <c r="E225" s="63">
        <f>B225+D225</f>
        <v>0</v>
      </c>
      <c r="F225" s="57"/>
      <c r="G225" s="58"/>
      <c r="H225" s="58"/>
      <c r="I225" s="59"/>
    </row>
    <row r="226" spans="1:9" s="1" customFormat="1" ht="21" hidden="1" thickBot="1">
      <c r="A226" s="2" t="s">
        <v>27</v>
      </c>
      <c r="B226" s="66" t="e">
        <f>B218+B221+B223+B224+B225</f>
        <v>#REF!</v>
      </c>
      <c r="C226" s="307"/>
      <c r="D226" s="62" t="e">
        <f>D218+D221+D223+D224</f>
        <v>#REF!</v>
      </c>
      <c r="E226" s="67" t="e">
        <f>B226+D226</f>
        <v>#REF!</v>
      </c>
      <c r="F226" s="60"/>
      <c r="G226" s="21"/>
      <c r="H226" s="21"/>
      <c r="I226" s="49"/>
    </row>
    <row r="227" spans="1:9" s="1" customFormat="1" ht="17.25" hidden="1">
      <c r="A227" s="3"/>
      <c r="B227" s="3"/>
      <c r="C227" s="3"/>
      <c r="D227" s="3"/>
      <c r="E227" s="3"/>
      <c r="F227" s="3"/>
      <c r="I227" s="5"/>
    </row>
    <row r="228" spans="1:9" s="1" customFormat="1" ht="42.75" customHeight="1" hidden="1">
      <c r="A228" s="558" t="s">
        <v>70</v>
      </c>
      <c r="B228" s="559"/>
      <c r="C228" s="559"/>
      <c r="D228" s="559"/>
      <c r="E228" s="559"/>
      <c r="F228" s="559"/>
      <c r="G228" s="559"/>
      <c r="H228" s="559"/>
      <c r="I228" s="559"/>
    </row>
    <row r="229" spans="1:9" s="1" customFormat="1" ht="17.25">
      <c r="A229" s="4"/>
      <c r="B229" s="4"/>
      <c r="C229" s="4"/>
      <c r="D229" s="3"/>
      <c r="E229" s="3"/>
      <c r="F229" s="3"/>
      <c r="I229" s="5"/>
    </row>
    <row r="230" spans="1:9" s="1" customFormat="1" ht="22.5" hidden="1">
      <c r="A230" s="549"/>
      <c r="B230" s="550"/>
      <c r="C230" s="550"/>
      <c r="D230" s="550"/>
      <c r="E230" s="3"/>
      <c r="F230" s="4"/>
      <c r="I230" s="5"/>
    </row>
    <row r="231" spans="1:6" s="21" customFormat="1" ht="22.5">
      <c r="A231" s="197"/>
      <c r="B231" s="197"/>
      <c r="C231" s="197"/>
      <c r="D231" s="197"/>
      <c r="E231" s="60"/>
      <c r="F231" s="60"/>
    </row>
    <row r="232" spans="1:4" s="21" customFormat="1" ht="22.5">
      <c r="A232" s="208"/>
      <c r="B232" s="198"/>
      <c r="C232" s="198"/>
      <c r="D232" s="198"/>
    </row>
    <row r="233" spans="1:4" s="30" customFormat="1" ht="22.5">
      <c r="A233" s="208"/>
      <c r="B233" s="198"/>
      <c r="C233" s="198"/>
      <c r="D233" s="198"/>
    </row>
    <row r="234" spans="1:4" s="30" customFormat="1" ht="22.5">
      <c r="A234" s="208"/>
      <c r="B234" s="198"/>
      <c r="C234" s="198"/>
      <c r="D234" s="198"/>
    </row>
    <row r="235" spans="1:4" s="30" customFormat="1" ht="22.5">
      <c r="A235" s="208"/>
      <c r="B235" s="198"/>
      <c r="C235" s="198"/>
      <c r="D235" s="198"/>
    </row>
    <row r="236" spans="1:4" s="30" customFormat="1" ht="22.5">
      <c r="A236" s="208"/>
      <c r="B236" s="198"/>
      <c r="C236" s="198"/>
      <c r="D236" s="198"/>
    </row>
    <row r="237" spans="1:4" s="30" customFormat="1" ht="22.5">
      <c r="A237" s="198"/>
      <c r="B237" s="198"/>
      <c r="C237" s="198"/>
      <c r="D237" s="198"/>
    </row>
    <row r="238" spans="1:4" s="30" customFormat="1" ht="22.5">
      <c r="A238" s="198"/>
      <c r="B238" s="198"/>
      <c r="C238" s="198"/>
      <c r="D238" s="198"/>
    </row>
    <row r="239" spans="1:4" s="30" customFormat="1" ht="22.5">
      <c r="A239" s="199"/>
      <c r="B239" s="199"/>
      <c r="C239" s="199"/>
      <c r="D239" s="199"/>
    </row>
    <row r="240" spans="1:4" s="30" customFormat="1" ht="22.5">
      <c r="A240" s="199"/>
      <c r="B240" s="199"/>
      <c r="C240" s="199"/>
      <c r="D240" s="199"/>
    </row>
    <row r="241" s="30" customFormat="1" ht="20.25"/>
    <row r="242" s="30" customFormat="1" ht="20.25"/>
    <row r="243" s="30" customFormat="1" ht="20.25"/>
  </sheetData>
  <sheetProtection/>
  <mergeCells count="15">
    <mergeCell ref="B70:E70"/>
    <mergeCell ref="D85:E85"/>
    <mergeCell ref="A228:I228"/>
    <mergeCell ref="A230:D230"/>
    <mergeCell ref="F222:G222"/>
    <mergeCell ref="G1:I1"/>
    <mergeCell ref="A116:E116"/>
    <mergeCell ref="F218:G218"/>
    <mergeCell ref="F219:G219"/>
    <mergeCell ref="F220:G220"/>
    <mergeCell ref="F221:G221"/>
    <mergeCell ref="A1:F1"/>
    <mergeCell ref="B3:E3"/>
    <mergeCell ref="A30:E30"/>
    <mergeCell ref="B42:E42"/>
  </mergeCells>
  <printOptions/>
  <pageMargins left="0.7480314960629921" right="0.7480314960629921" top="0.984251968503937" bottom="0.984251968503937" header="0.5118110236220472" footer="0.5118110236220472"/>
  <pageSetup fitToHeight="2" fitToWidth="2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1"/>
  <sheetViews>
    <sheetView view="pageBreakPreview" zoomScale="75" zoomScaleNormal="50" zoomScaleSheetLayoutView="75" zoomScalePageLayoutView="0" workbookViewId="0" topLeftCell="A99">
      <selection activeCell="A128" sqref="A128:G128"/>
    </sheetView>
  </sheetViews>
  <sheetFormatPr defaultColWidth="9.00390625" defaultRowHeight="12.75"/>
  <cols>
    <col min="1" max="1" width="37.50390625" style="0" customWidth="1"/>
    <col min="2" max="3" width="15.375" style="0" customWidth="1"/>
    <col min="4" max="4" width="36.125" style="0" customWidth="1"/>
    <col min="5" max="5" width="48.125" style="0" customWidth="1"/>
    <col min="6" max="6" width="16.625" style="0" customWidth="1"/>
    <col min="7" max="7" width="14.625" style="0" customWidth="1"/>
    <col min="8" max="8" width="0.5" style="0" hidden="1" customWidth="1"/>
    <col min="9" max="9" width="14.50390625" style="0" customWidth="1"/>
  </cols>
  <sheetData>
    <row r="1" spans="1:9" ht="66.75" customHeight="1" thickBot="1">
      <c r="A1" s="570" t="s">
        <v>258</v>
      </c>
      <c r="B1" s="570"/>
      <c r="C1" s="570"/>
      <c r="D1" s="570"/>
      <c r="E1" s="570"/>
      <c r="F1" s="571"/>
      <c r="G1" s="583" t="s">
        <v>257</v>
      </c>
      <c r="H1" s="583"/>
      <c r="I1" s="583"/>
    </row>
    <row r="2" spans="1:9" s="30" customFormat="1" ht="147" thickBot="1">
      <c r="A2" s="72" t="s">
        <v>0</v>
      </c>
      <c r="B2" s="73" t="s">
        <v>4</v>
      </c>
      <c r="C2" s="73"/>
      <c r="D2" s="73" t="s">
        <v>5</v>
      </c>
      <c r="E2" s="74" t="s">
        <v>1</v>
      </c>
      <c r="F2" s="10" t="s">
        <v>56</v>
      </c>
      <c r="G2" s="75" t="s">
        <v>55</v>
      </c>
      <c r="H2" s="11" t="s">
        <v>19</v>
      </c>
      <c r="I2" s="76" t="s">
        <v>61</v>
      </c>
    </row>
    <row r="3" spans="1:9" s="30" customFormat="1" ht="44.25" customHeight="1" thickBot="1">
      <c r="A3" s="275"/>
      <c r="B3" s="578" t="s">
        <v>135</v>
      </c>
      <c r="C3" s="578"/>
      <c r="D3" s="584"/>
      <c r="E3" s="585"/>
      <c r="F3" s="10">
        <f>SUM(F4:F25)</f>
        <v>-1341000</v>
      </c>
      <c r="G3" s="10">
        <f>SUM(G4:G25)</f>
        <v>1341000</v>
      </c>
      <c r="H3" s="11"/>
      <c r="I3" s="76">
        <f>SUM(F3+G3)</f>
        <v>0</v>
      </c>
    </row>
    <row r="4" spans="1:9" s="30" customFormat="1" ht="42" thickBot="1">
      <c r="A4" s="86" t="s">
        <v>2</v>
      </c>
      <c r="B4" s="86">
        <v>312010</v>
      </c>
      <c r="C4" s="86">
        <v>80101</v>
      </c>
      <c r="D4" s="329" t="s">
        <v>13</v>
      </c>
      <c r="E4" s="223" t="s">
        <v>177</v>
      </c>
      <c r="F4" s="274"/>
      <c r="G4" s="302">
        <v>120000</v>
      </c>
      <c r="H4" s="303"/>
      <c r="I4" s="304">
        <f>SUM(F4+G4)</f>
        <v>120000</v>
      </c>
    </row>
    <row r="5" spans="1:9" s="30" customFormat="1" ht="52.5" thickBot="1">
      <c r="A5" s="86"/>
      <c r="B5" s="86">
        <v>312010</v>
      </c>
      <c r="C5" s="86">
        <v>80101</v>
      </c>
      <c r="D5" s="329" t="s">
        <v>13</v>
      </c>
      <c r="E5" s="223" t="s">
        <v>178</v>
      </c>
      <c r="F5" s="274"/>
      <c r="G5" s="302">
        <v>120000</v>
      </c>
      <c r="H5" s="303"/>
      <c r="I5" s="304">
        <f aca="true" t="shared" si="0" ref="I5:I24">SUM(F5+G5)</f>
        <v>120000</v>
      </c>
    </row>
    <row r="6" spans="1:9" s="30" customFormat="1" ht="69.75" thickBot="1">
      <c r="A6" s="86"/>
      <c r="B6" s="86">
        <v>312010</v>
      </c>
      <c r="C6" s="86">
        <v>80101</v>
      </c>
      <c r="D6" s="329" t="s">
        <v>13</v>
      </c>
      <c r="E6" s="223" t="s">
        <v>221</v>
      </c>
      <c r="F6" s="274"/>
      <c r="G6" s="302">
        <v>70000</v>
      </c>
      <c r="H6" s="303"/>
      <c r="I6" s="304">
        <f t="shared" si="0"/>
        <v>70000</v>
      </c>
    </row>
    <row r="7" spans="1:9" s="30" customFormat="1" ht="52.5" thickBot="1">
      <c r="A7" s="86"/>
      <c r="B7" s="86">
        <v>312010</v>
      </c>
      <c r="C7" s="86">
        <v>80101</v>
      </c>
      <c r="D7" s="329" t="s">
        <v>13</v>
      </c>
      <c r="E7" s="223" t="s">
        <v>183</v>
      </c>
      <c r="F7" s="274"/>
      <c r="G7" s="302">
        <v>50000</v>
      </c>
      <c r="H7" s="303"/>
      <c r="I7" s="304">
        <f t="shared" si="0"/>
        <v>50000</v>
      </c>
    </row>
    <row r="8" spans="1:9" s="30" customFormat="1" ht="52.5" thickBot="1">
      <c r="A8" s="86"/>
      <c r="B8" s="86">
        <v>312010</v>
      </c>
      <c r="C8" s="86">
        <v>80101</v>
      </c>
      <c r="D8" s="329" t="s">
        <v>13</v>
      </c>
      <c r="E8" s="223" t="s">
        <v>192</v>
      </c>
      <c r="F8" s="274"/>
      <c r="G8" s="302">
        <v>25000</v>
      </c>
      <c r="H8" s="303"/>
      <c r="I8" s="304">
        <f t="shared" si="0"/>
        <v>25000</v>
      </c>
    </row>
    <row r="9" spans="1:9" s="30" customFormat="1" ht="21" hidden="1" thickBot="1">
      <c r="A9" s="86"/>
      <c r="B9" s="86"/>
      <c r="C9" s="86"/>
      <c r="D9" s="86"/>
      <c r="E9" s="223"/>
      <c r="F9" s="274"/>
      <c r="G9" s="302"/>
      <c r="H9" s="303"/>
      <c r="I9" s="304"/>
    </row>
    <row r="10" spans="1:9" s="30" customFormat="1" ht="42" thickBot="1">
      <c r="A10" s="86" t="s">
        <v>22</v>
      </c>
      <c r="B10" s="86">
        <v>1011010</v>
      </c>
      <c r="C10" s="86">
        <v>70101</v>
      </c>
      <c r="D10" s="84" t="s">
        <v>180</v>
      </c>
      <c r="E10" s="223" t="s">
        <v>181</v>
      </c>
      <c r="F10" s="274"/>
      <c r="G10" s="302">
        <v>60000</v>
      </c>
      <c r="H10" s="303"/>
      <c r="I10" s="304">
        <f t="shared" si="0"/>
        <v>60000</v>
      </c>
    </row>
    <row r="11" spans="1:9" s="30" customFormat="1" ht="41.25" thickBot="1">
      <c r="A11" s="86"/>
      <c r="B11" s="86">
        <v>1011010</v>
      </c>
      <c r="C11" s="86">
        <v>70101</v>
      </c>
      <c r="D11" s="84" t="s">
        <v>180</v>
      </c>
      <c r="E11" s="223" t="s">
        <v>194</v>
      </c>
      <c r="F11" s="274"/>
      <c r="G11" s="302">
        <v>18000</v>
      </c>
      <c r="H11" s="303"/>
      <c r="I11" s="304">
        <f t="shared" si="0"/>
        <v>18000</v>
      </c>
    </row>
    <row r="12" spans="1:9" s="30" customFormat="1" ht="21" hidden="1" thickBot="1">
      <c r="A12" s="86"/>
      <c r="B12" s="86"/>
      <c r="C12" s="86"/>
      <c r="D12" s="84"/>
      <c r="E12" s="223"/>
      <c r="F12" s="274"/>
      <c r="G12" s="302"/>
      <c r="H12" s="303"/>
      <c r="I12" s="304"/>
    </row>
    <row r="13" spans="1:9" s="30" customFormat="1" ht="122.25" thickBot="1">
      <c r="A13" s="86"/>
      <c r="B13" s="86">
        <v>1011020</v>
      </c>
      <c r="C13" s="86">
        <v>70201</v>
      </c>
      <c r="D13" s="84" t="s">
        <v>8</v>
      </c>
      <c r="E13" s="223" t="s">
        <v>186</v>
      </c>
      <c r="F13" s="274"/>
      <c r="G13" s="302">
        <v>40000</v>
      </c>
      <c r="H13" s="303"/>
      <c r="I13" s="304">
        <f t="shared" si="0"/>
        <v>40000</v>
      </c>
    </row>
    <row r="14" spans="1:9" s="30" customFormat="1" ht="35.25" thickBot="1">
      <c r="A14" s="86"/>
      <c r="B14" s="86">
        <v>1011020</v>
      </c>
      <c r="C14" s="86">
        <v>70201</v>
      </c>
      <c r="D14" s="84" t="s">
        <v>8</v>
      </c>
      <c r="E14" s="223" t="s">
        <v>187</v>
      </c>
      <c r="F14" s="274"/>
      <c r="G14" s="302">
        <v>20000</v>
      </c>
      <c r="H14" s="303"/>
      <c r="I14" s="304">
        <f t="shared" si="0"/>
        <v>20000</v>
      </c>
    </row>
    <row r="15" spans="1:9" s="30" customFormat="1" ht="35.25" thickBot="1">
      <c r="A15" s="86"/>
      <c r="B15" s="86">
        <v>1011020</v>
      </c>
      <c r="C15" s="86">
        <v>70201</v>
      </c>
      <c r="D15" s="84" t="s">
        <v>8</v>
      </c>
      <c r="E15" s="223" t="s">
        <v>188</v>
      </c>
      <c r="F15" s="274"/>
      <c r="G15" s="302">
        <v>20000</v>
      </c>
      <c r="H15" s="303"/>
      <c r="I15" s="304">
        <f t="shared" si="0"/>
        <v>20000</v>
      </c>
    </row>
    <row r="16" spans="1:9" s="30" customFormat="1" ht="35.25" thickBot="1">
      <c r="A16" s="86"/>
      <c r="B16" s="86">
        <v>1011020</v>
      </c>
      <c r="C16" s="86">
        <v>70201</v>
      </c>
      <c r="D16" s="84" t="s">
        <v>8</v>
      </c>
      <c r="E16" s="223" t="s">
        <v>193</v>
      </c>
      <c r="F16" s="274"/>
      <c r="G16" s="302">
        <v>20000</v>
      </c>
      <c r="H16" s="303"/>
      <c r="I16" s="304">
        <f t="shared" si="0"/>
        <v>20000</v>
      </c>
    </row>
    <row r="17" spans="1:9" s="30" customFormat="1" ht="87" thickBot="1">
      <c r="A17" s="86"/>
      <c r="B17" s="86">
        <v>1011020</v>
      </c>
      <c r="C17" s="86">
        <v>70201</v>
      </c>
      <c r="D17" s="84" t="s">
        <v>8</v>
      </c>
      <c r="E17" s="223" t="s">
        <v>195</v>
      </c>
      <c r="F17" s="274"/>
      <c r="G17" s="302">
        <v>44000</v>
      </c>
      <c r="H17" s="303"/>
      <c r="I17" s="304">
        <f t="shared" si="0"/>
        <v>44000</v>
      </c>
    </row>
    <row r="18" spans="1:9" s="30" customFormat="1" ht="87" thickBot="1">
      <c r="A18" s="86"/>
      <c r="B18" s="86">
        <v>1011020</v>
      </c>
      <c r="C18" s="86">
        <v>70201</v>
      </c>
      <c r="D18" s="84" t="s">
        <v>8</v>
      </c>
      <c r="E18" s="223" t="s">
        <v>197</v>
      </c>
      <c r="F18" s="274"/>
      <c r="G18" s="302">
        <v>44000</v>
      </c>
      <c r="H18" s="303"/>
      <c r="I18" s="304">
        <f t="shared" si="0"/>
        <v>44000</v>
      </c>
    </row>
    <row r="19" spans="1:9" s="30" customFormat="1" ht="35.25" thickBot="1">
      <c r="A19" s="86"/>
      <c r="B19" s="86">
        <v>1011020</v>
      </c>
      <c r="C19" s="86">
        <v>70201</v>
      </c>
      <c r="D19" s="84" t="s">
        <v>8</v>
      </c>
      <c r="E19" s="223" t="s">
        <v>196</v>
      </c>
      <c r="F19" s="274"/>
      <c r="G19" s="302">
        <v>500000</v>
      </c>
      <c r="H19" s="303"/>
      <c r="I19" s="304">
        <f t="shared" si="0"/>
        <v>500000</v>
      </c>
    </row>
    <row r="20" spans="1:9" s="30" customFormat="1" ht="52.5" thickBot="1">
      <c r="A20" s="86" t="s">
        <v>132</v>
      </c>
      <c r="B20" s="86">
        <v>2414090</v>
      </c>
      <c r="C20" s="86">
        <v>110204</v>
      </c>
      <c r="D20" s="84" t="s">
        <v>94</v>
      </c>
      <c r="E20" s="223" t="s">
        <v>182</v>
      </c>
      <c r="F20" s="274"/>
      <c r="G20" s="302">
        <v>45000</v>
      </c>
      <c r="H20" s="303"/>
      <c r="I20" s="304">
        <f t="shared" si="0"/>
        <v>45000</v>
      </c>
    </row>
    <row r="21" spans="1:9" s="30" customFormat="1" ht="52.5" thickBot="1">
      <c r="A21" s="86"/>
      <c r="B21" s="86">
        <v>2414090</v>
      </c>
      <c r="C21" s="86">
        <v>110204</v>
      </c>
      <c r="D21" s="84" t="s">
        <v>94</v>
      </c>
      <c r="E21" s="223" t="s">
        <v>184</v>
      </c>
      <c r="F21" s="274"/>
      <c r="G21" s="302">
        <v>40000</v>
      </c>
      <c r="H21" s="303"/>
      <c r="I21" s="304">
        <f t="shared" si="0"/>
        <v>40000</v>
      </c>
    </row>
    <row r="22" spans="1:9" s="30" customFormat="1" ht="35.25" thickBot="1">
      <c r="A22" s="86"/>
      <c r="B22" s="86">
        <v>2414090</v>
      </c>
      <c r="C22" s="86">
        <v>110204</v>
      </c>
      <c r="D22" s="84" t="s">
        <v>94</v>
      </c>
      <c r="E22" s="223" t="s">
        <v>185</v>
      </c>
      <c r="F22" s="274"/>
      <c r="G22" s="302">
        <v>40000</v>
      </c>
      <c r="H22" s="303"/>
      <c r="I22" s="304">
        <f t="shared" si="0"/>
        <v>40000</v>
      </c>
    </row>
    <row r="23" spans="1:9" s="30" customFormat="1" ht="35.25" thickBot="1">
      <c r="A23" s="86"/>
      <c r="B23" s="86">
        <v>2414090</v>
      </c>
      <c r="C23" s="86">
        <v>110204</v>
      </c>
      <c r="D23" s="84" t="s">
        <v>94</v>
      </c>
      <c r="E23" s="223" t="s">
        <v>189</v>
      </c>
      <c r="F23" s="274"/>
      <c r="G23" s="302">
        <v>30000</v>
      </c>
      <c r="H23" s="303"/>
      <c r="I23" s="304">
        <f t="shared" si="0"/>
        <v>30000</v>
      </c>
    </row>
    <row r="24" spans="1:9" s="30" customFormat="1" ht="63" thickBot="1">
      <c r="A24" s="86" t="s">
        <v>216</v>
      </c>
      <c r="B24" s="86">
        <v>151315</v>
      </c>
      <c r="C24" s="86">
        <v>91206</v>
      </c>
      <c r="D24" s="84" t="s">
        <v>190</v>
      </c>
      <c r="E24" s="223" t="s">
        <v>191</v>
      </c>
      <c r="F24" s="274"/>
      <c r="G24" s="302">
        <v>35000</v>
      </c>
      <c r="H24" s="303"/>
      <c r="I24" s="304">
        <f t="shared" si="0"/>
        <v>35000</v>
      </c>
    </row>
    <row r="25" spans="1:9" s="30" customFormat="1" ht="21" thickBot="1">
      <c r="A25" s="86" t="s">
        <v>66</v>
      </c>
      <c r="B25" s="86">
        <v>7618440</v>
      </c>
      <c r="C25" s="86">
        <v>250366</v>
      </c>
      <c r="D25" s="84"/>
      <c r="E25" s="223"/>
      <c r="F25" s="274">
        <v>-1341000</v>
      </c>
      <c r="G25" s="302"/>
      <c r="H25" s="303"/>
      <c r="I25" s="304"/>
    </row>
    <row r="26" spans="1:9" s="30" customFormat="1" ht="21" hidden="1" thickBot="1">
      <c r="A26" s="86"/>
      <c r="B26" s="86"/>
      <c r="C26" s="86"/>
      <c r="D26" s="84"/>
      <c r="E26" s="84"/>
      <c r="F26" s="274"/>
      <c r="G26" s="75"/>
      <c r="H26" s="11"/>
      <c r="I26" s="76"/>
    </row>
    <row r="27" spans="1:9" s="30" customFormat="1" ht="21" hidden="1" thickBot="1">
      <c r="A27" s="86"/>
      <c r="B27" s="86"/>
      <c r="C27" s="86"/>
      <c r="D27" s="84"/>
      <c r="E27" s="84"/>
      <c r="F27" s="274"/>
      <c r="G27" s="75"/>
      <c r="H27" s="11"/>
      <c r="I27" s="76"/>
    </row>
    <row r="28" spans="1:9" s="30" customFormat="1" ht="21" hidden="1" thickBot="1">
      <c r="A28" s="86"/>
      <c r="B28" s="86"/>
      <c r="C28" s="86"/>
      <c r="D28" s="84"/>
      <c r="E28" s="84"/>
      <c r="F28" s="274"/>
      <c r="G28" s="75"/>
      <c r="H28" s="11"/>
      <c r="I28" s="76"/>
    </row>
    <row r="29" spans="1:9" s="30" customFormat="1" ht="21" thickBot="1">
      <c r="A29" s="86"/>
      <c r="B29" s="86"/>
      <c r="C29" s="86"/>
      <c r="D29" s="86"/>
      <c r="E29" s="86"/>
      <c r="F29" s="274"/>
      <c r="G29" s="75"/>
      <c r="H29" s="11"/>
      <c r="I29" s="76"/>
    </row>
    <row r="30" spans="1:9" s="30" customFormat="1" ht="21" thickBot="1">
      <c r="A30" s="561" t="s">
        <v>222</v>
      </c>
      <c r="B30" s="572"/>
      <c r="C30" s="572"/>
      <c r="D30" s="572"/>
      <c r="E30" s="572"/>
      <c r="F30" s="10">
        <f>F32+F33+F34+F35+F36+F37+F38+F39+F40+F41+F42+F43+F45+F46+F47+F48+F49+F44</f>
        <v>1093280</v>
      </c>
      <c r="G30" s="10">
        <f>G32+G33+G34+G35+G36+G37+G38+G39+G40+G41+G42+G43+G45+G46+G47+G48+G49+G44</f>
        <v>2396720</v>
      </c>
      <c r="H30" s="10"/>
      <c r="I30" s="12">
        <f>F30+G30</f>
        <v>3490000</v>
      </c>
    </row>
    <row r="31" spans="1:9" s="30" customFormat="1" ht="21" thickBot="1">
      <c r="A31" s="78"/>
      <c r="B31" s="79"/>
      <c r="C31" s="306"/>
      <c r="D31" s="80"/>
      <c r="E31" s="81"/>
      <c r="F31" s="10"/>
      <c r="G31" s="10"/>
      <c r="H31" s="13" t="e">
        <f>H32+H33+#REF!+#REF!+#REF!</f>
        <v>#REF!</v>
      </c>
      <c r="I31" s="12">
        <f>F31+G31</f>
        <v>0</v>
      </c>
    </row>
    <row r="32" spans="1:9" s="30" customFormat="1" ht="144" thickBot="1">
      <c r="A32" s="326" t="s">
        <v>68</v>
      </c>
      <c r="B32" s="86">
        <v>318370</v>
      </c>
      <c r="C32" s="97">
        <v>250344</v>
      </c>
      <c r="D32" s="91" t="s">
        <v>53</v>
      </c>
      <c r="E32" s="85" t="s">
        <v>223</v>
      </c>
      <c r="F32" s="15">
        <v>40000</v>
      </c>
      <c r="G32" s="14"/>
      <c r="H32" s="16">
        <f>SUM(F32:G32)</f>
        <v>40000</v>
      </c>
      <c r="I32" s="12">
        <f>F32+G32</f>
        <v>40000</v>
      </c>
    </row>
    <row r="33" spans="1:9" s="30" customFormat="1" ht="182.25" customHeight="1" thickBot="1">
      <c r="A33" s="64"/>
      <c r="B33" s="86">
        <v>38370</v>
      </c>
      <c r="C33" s="86">
        <v>250344</v>
      </c>
      <c r="D33" s="91" t="s">
        <v>53</v>
      </c>
      <c r="E33" s="85" t="s">
        <v>225</v>
      </c>
      <c r="F33" s="18">
        <v>50000</v>
      </c>
      <c r="G33" s="17"/>
      <c r="H33" s="19">
        <f>SUM(F33:G33)</f>
        <v>50000</v>
      </c>
      <c r="I33" s="12">
        <f>F33+G33</f>
        <v>50000</v>
      </c>
    </row>
    <row r="34" spans="1:9" s="30" customFormat="1" ht="147.75" customHeight="1" thickBot="1">
      <c r="A34" s="64"/>
      <c r="B34" s="86">
        <v>38370</v>
      </c>
      <c r="C34" s="86">
        <v>250344</v>
      </c>
      <c r="D34" s="91" t="s">
        <v>53</v>
      </c>
      <c r="E34" s="85" t="s">
        <v>243</v>
      </c>
      <c r="F34" s="26">
        <v>199840</v>
      </c>
      <c r="G34" s="23"/>
      <c r="H34" s="19"/>
      <c r="I34" s="12">
        <f aca="true" t="shared" si="1" ref="I34:I49">F34+G34</f>
        <v>199840</v>
      </c>
    </row>
    <row r="35" spans="1:9" s="30" customFormat="1" ht="41.25" customHeight="1" thickBot="1">
      <c r="A35" s="64"/>
      <c r="B35" s="86">
        <v>312010</v>
      </c>
      <c r="C35" s="86">
        <v>80101</v>
      </c>
      <c r="D35" s="91" t="s">
        <v>13</v>
      </c>
      <c r="E35" s="85" t="s">
        <v>226</v>
      </c>
      <c r="F35" s="26"/>
      <c r="G35" s="23">
        <v>250000</v>
      </c>
      <c r="H35" s="19"/>
      <c r="I35" s="12">
        <f t="shared" si="1"/>
        <v>250000</v>
      </c>
    </row>
    <row r="36" spans="1:9" s="30" customFormat="1" ht="37.5" customHeight="1" thickBot="1">
      <c r="A36" s="64"/>
      <c r="B36" s="86">
        <v>312010</v>
      </c>
      <c r="C36" s="86">
        <v>80101</v>
      </c>
      <c r="D36" s="91" t="s">
        <v>13</v>
      </c>
      <c r="E36" s="85" t="s">
        <v>227</v>
      </c>
      <c r="F36" s="26"/>
      <c r="G36" s="23">
        <v>198000</v>
      </c>
      <c r="H36" s="19"/>
      <c r="I36" s="12">
        <f t="shared" si="1"/>
        <v>198000</v>
      </c>
    </row>
    <row r="37" spans="1:9" s="30" customFormat="1" ht="24" customHeight="1" thickBot="1">
      <c r="A37" s="64"/>
      <c r="B37" s="86">
        <v>312010</v>
      </c>
      <c r="C37" s="86">
        <v>80101</v>
      </c>
      <c r="D37" s="91" t="s">
        <v>13</v>
      </c>
      <c r="E37" s="85" t="s">
        <v>228</v>
      </c>
      <c r="F37" s="26"/>
      <c r="G37" s="23">
        <v>160000</v>
      </c>
      <c r="H37" s="19"/>
      <c r="I37" s="12">
        <f t="shared" si="1"/>
        <v>160000</v>
      </c>
    </row>
    <row r="38" spans="1:9" s="30" customFormat="1" ht="24" customHeight="1" thickBot="1">
      <c r="A38" s="64"/>
      <c r="B38" s="86">
        <v>312010</v>
      </c>
      <c r="C38" s="86">
        <v>80101</v>
      </c>
      <c r="D38" s="91" t="s">
        <v>13</v>
      </c>
      <c r="E38" s="85" t="s">
        <v>252</v>
      </c>
      <c r="F38" s="26"/>
      <c r="G38" s="23">
        <v>298000</v>
      </c>
      <c r="H38" s="19"/>
      <c r="I38" s="12">
        <f t="shared" si="1"/>
        <v>298000</v>
      </c>
    </row>
    <row r="39" spans="1:9" s="30" customFormat="1" ht="39.75" customHeight="1" thickBot="1">
      <c r="A39" s="64"/>
      <c r="B39" s="86"/>
      <c r="C39" s="86">
        <v>210105</v>
      </c>
      <c r="D39" s="91" t="s">
        <v>255</v>
      </c>
      <c r="E39" s="85" t="s">
        <v>260</v>
      </c>
      <c r="F39" s="26">
        <v>150000</v>
      </c>
      <c r="G39" s="23"/>
      <c r="H39" s="19"/>
      <c r="I39" s="12">
        <f t="shared" si="1"/>
        <v>150000</v>
      </c>
    </row>
    <row r="40" spans="1:9" s="30" customFormat="1" ht="39.75" customHeight="1" thickBot="1">
      <c r="A40" s="64"/>
      <c r="B40" s="86">
        <v>317810</v>
      </c>
      <c r="C40" s="86">
        <v>210105</v>
      </c>
      <c r="D40" s="91" t="s">
        <v>255</v>
      </c>
      <c r="E40" s="85" t="s">
        <v>250</v>
      </c>
      <c r="F40" s="26">
        <v>8040</v>
      </c>
      <c r="G40" s="23"/>
      <c r="H40" s="19"/>
      <c r="I40" s="12">
        <f t="shared" si="1"/>
        <v>8040</v>
      </c>
    </row>
    <row r="41" spans="1:9" s="30" customFormat="1" ht="38.25" customHeight="1" thickBot="1">
      <c r="A41" s="61" t="s">
        <v>229</v>
      </c>
      <c r="B41" s="86">
        <v>2414090</v>
      </c>
      <c r="C41" s="86">
        <v>110204</v>
      </c>
      <c r="D41" s="91" t="s">
        <v>94</v>
      </c>
      <c r="E41" s="85" t="s">
        <v>230</v>
      </c>
      <c r="F41" s="26"/>
      <c r="G41" s="23">
        <v>82000</v>
      </c>
      <c r="H41" s="19"/>
      <c r="I41" s="12">
        <f t="shared" si="1"/>
        <v>82000</v>
      </c>
    </row>
    <row r="42" spans="1:9" s="30" customFormat="1" ht="38.25" customHeight="1" thickBot="1">
      <c r="A42" s="61"/>
      <c r="B42" s="86">
        <v>2414090</v>
      </c>
      <c r="C42" s="86">
        <v>110204</v>
      </c>
      <c r="D42" s="91" t="s">
        <v>94</v>
      </c>
      <c r="E42" s="85" t="s">
        <v>251</v>
      </c>
      <c r="F42" s="26"/>
      <c r="G42" s="23">
        <v>201120</v>
      </c>
      <c r="H42" s="19"/>
      <c r="I42" s="12">
        <f t="shared" si="1"/>
        <v>201120</v>
      </c>
    </row>
    <row r="43" spans="1:9" s="30" customFormat="1" ht="37.5" customHeight="1" thickBot="1">
      <c r="A43" s="61" t="s">
        <v>66</v>
      </c>
      <c r="B43" s="86">
        <v>7618800</v>
      </c>
      <c r="C43" s="86">
        <v>250380</v>
      </c>
      <c r="D43" s="91" t="s">
        <v>102</v>
      </c>
      <c r="E43" s="85" t="s">
        <v>262</v>
      </c>
      <c r="F43" s="26"/>
      <c r="G43" s="23">
        <v>1200000</v>
      </c>
      <c r="H43" s="19"/>
      <c r="I43" s="12">
        <f t="shared" si="1"/>
        <v>1200000</v>
      </c>
    </row>
    <row r="44" spans="1:9" s="30" customFormat="1" ht="37.5" customHeight="1" hidden="1" thickBot="1">
      <c r="A44" s="61"/>
      <c r="B44" s="86"/>
      <c r="C44" s="86"/>
      <c r="D44" s="91"/>
      <c r="E44" s="85"/>
      <c r="F44" s="26"/>
      <c r="G44" s="23"/>
      <c r="H44" s="19"/>
      <c r="I44" s="12"/>
    </row>
    <row r="45" spans="1:9" s="30" customFormat="1" ht="39.75" customHeight="1" thickBot="1">
      <c r="A45" s="61" t="s">
        <v>22</v>
      </c>
      <c r="B45" s="86">
        <v>1012010</v>
      </c>
      <c r="C45" s="86">
        <v>70201</v>
      </c>
      <c r="D45" s="91" t="s">
        <v>8</v>
      </c>
      <c r="E45" s="85" t="s">
        <v>247</v>
      </c>
      <c r="F45" s="26">
        <v>565000</v>
      </c>
      <c r="G45" s="23"/>
      <c r="H45" s="19"/>
      <c r="I45" s="12">
        <f t="shared" si="1"/>
        <v>565000</v>
      </c>
    </row>
    <row r="46" spans="1:9" s="30" customFormat="1" ht="36" customHeight="1" thickBot="1">
      <c r="A46" s="61" t="s">
        <v>87</v>
      </c>
      <c r="B46" s="86">
        <v>1513400</v>
      </c>
      <c r="C46" s="86">
        <v>90412</v>
      </c>
      <c r="D46" s="91" t="s">
        <v>134</v>
      </c>
      <c r="E46" s="85" t="s">
        <v>249</v>
      </c>
      <c r="F46" s="26">
        <v>62000</v>
      </c>
      <c r="G46" s="23"/>
      <c r="H46" s="19"/>
      <c r="I46" s="12">
        <f t="shared" si="1"/>
        <v>62000</v>
      </c>
    </row>
    <row r="47" spans="1:9" s="30" customFormat="1" ht="24" customHeight="1" thickBot="1">
      <c r="A47" s="64"/>
      <c r="B47" s="86">
        <v>1513105</v>
      </c>
      <c r="C47" s="86">
        <v>91206</v>
      </c>
      <c r="D47" s="91" t="s">
        <v>190</v>
      </c>
      <c r="E47" s="85" t="s">
        <v>253</v>
      </c>
      <c r="F47" s="26"/>
      <c r="G47" s="23">
        <v>7600</v>
      </c>
      <c r="H47" s="19"/>
      <c r="I47" s="12">
        <f t="shared" si="1"/>
        <v>7600</v>
      </c>
    </row>
    <row r="48" spans="1:9" s="30" customFormat="1" ht="24" customHeight="1" thickBot="1">
      <c r="A48" s="64"/>
      <c r="B48" s="86">
        <v>1513105</v>
      </c>
      <c r="C48" s="86">
        <v>91206</v>
      </c>
      <c r="D48" s="91" t="s">
        <v>190</v>
      </c>
      <c r="E48" s="85" t="s">
        <v>92</v>
      </c>
      <c r="F48" s="26">
        <v>3800</v>
      </c>
      <c r="G48" s="23"/>
      <c r="H48" s="19"/>
      <c r="I48" s="12">
        <f t="shared" si="1"/>
        <v>3800</v>
      </c>
    </row>
    <row r="49" spans="1:9" s="30" customFormat="1" ht="39" customHeight="1" thickBot="1">
      <c r="A49" s="95"/>
      <c r="B49" s="86">
        <v>1513105</v>
      </c>
      <c r="C49" s="86">
        <v>91206</v>
      </c>
      <c r="D49" s="91" t="s">
        <v>190</v>
      </c>
      <c r="E49" s="65" t="s">
        <v>254</v>
      </c>
      <c r="F49" s="20">
        <v>14600</v>
      </c>
      <c r="G49" s="20"/>
      <c r="H49" s="19"/>
      <c r="I49" s="12">
        <f t="shared" si="1"/>
        <v>14600</v>
      </c>
    </row>
    <row r="50" spans="1:9" s="30" customFormat="1" ht="21" thickBot="1">
      <c r="A50" s="72"/>
      <c r="B50" s="553" t="s">
        <v>58</v>
      </c>
      <c r="C50" s="554"/>
      <c r="D50" s="586"/>
      <c r="E50" s="587"/>
      <c r="F50" s="205">
        <f>F51+F53+F54+F55+F57+F58+F60+F61+F63+F64+F67+F68+F69+F70+F71+F72+F73+F77+F78+F79+F80+F88+F89+F90+F91+F92+F93+F94+F95+F52+F56+F59</f>
        <v>-1620100</v>
      </c>
      <c r="G50" s="205">
        <f>G51+G53+G54+G55+G57+G58+G60+G61+G63+G64+G67+G68+G69+G70+G71+G72+G73+G77+G78+G79+G80+G88+G89+G90+G91+G92+G93+G94+G95</f>
        <v>1620100</v>
      </c>
      <c r="H50" s="205">
        <f>H51+H53</f>
        <v>257000</v>
      </c>
      <c r="I50" s="205">
        <f>SUM(F50+G50)</f>
        <v>0</v>
      </c>
    </row>
    <row r="51" spans="1:9" s="30" customFormat="1" ht="40.5">
      <c r="A51" s="214" t="s">
        <v>22</v>
      </c>
      <c r="B51" s="97">
        <v>1011010</v>
      </c>
      <c r="C51" s="97">
        <v>70101</v>
      </c>
      <c r="D51" s="91" t="s">
        <v>217</v>
      </c>
      <c r="E51" s="111" t="s">
        <v>92</v>
      </c>
      <c r="F51" s="15">
        <v>155800</v>
      </c>
      <c r="G51" s="15"/>
      <c r="H51" s="16"/>
      <c r="I51" s="14">
        <f>F51+G51</f>
        <v>155800</v>
      </c>
    </row>
    <row r="52" spans="1:9" s="30" customFormat="1" ht="21">
      <c r="A52" s="214"/>
      <c r="B52" s="97"/>
      <c r="C52" s="97"/>
      <c r="D52" s="91"/>
      <c r="E52" s="111" t="s">
        <v>247</v>
      </c>
      <c r="F52" s="15">
        <v>132000</v>
      </c>
      <c r="G52" s="15"/>
      <c r="H52" s="16"/>
      <c r="I52" s="328"/>
    </row>
    <row r="53" spans="1:9" s="30" customFormat="1" ht="41.25" thickBot="1">
      <c r="A53" s="214"/>
      <c r="B53" s="86">
        <v>1011190</v>
      </c>
      <c r="C53" s="86">
        <v>70804</v>
      </c>
      <c r="D53" s="64" t="s">
        <v>10</v>
      </c>
      <c r="E53" s="111" t="s">
        <v>92</v>
      </c>
      <c r="F53" s="18">
        <v>257000</v>
      </c>
      <c r="G53" s="18"/>
      <c r="H53" s="19">
        <f>SUM(F53-G53)</f>
        <v>257000</v>
      </c>
      <c r="I53" s="47">
        <f aca="true" t="shared" si="2" ref="I53:I123">F53+G53</f>
        <v>257000</v>
      </c>
    </row>
    <row r="54" spans="1:9" s="30" customFormat="1" ht="21" thickBot="1">
      <c r="A54" s="214"/>
      <c r="B54" s="86">
        <v>1015031</v>
      </c>
      <c r="C54" s="86">
        <v>130107</v>
      </c>
      <c r="D54" s="64" t="s">
        <v>18</v>
      </c>
      <c r="E54" s="111" t="s">
        <v>92</v>
      </c>
      <c r="F54" s="18">
        <v>96700</v>
      </c>
      <c r="G54" s="18"/>
      <c r="H54" s="19"/>
      <c r="I54" s="47">
        <f t="shared" si="2"/>
        <v>96700</v>
      </c>
    </row>
    <row r="55" spans="1:9" s="30" customFormat="1" ht="21" thickBot="1">
      <c r="A55" s="214"/>
      <c r="B55" s="86">
        <v>1011020</v>
      </c>
      <c r="C55" s="86">
        <v>70201</v>
      </c>
      <c r="D55" s="64" t="s">
        <v>8</v>
      </c>
      <c r="E55" s="111" t="s">
        <v>92</v>
      </c>
      <c r="F55" s="18">
        <v>-1267000</v>
      </c>
      <c r="G55" s="18"/>
      <c r="H55" s="19"/>
      <c r="I55" s="47">
        <f t="shared" si="2"/>
        <v>-1267000</v>
      </c>
    </row>
    <row r="56" spans="1:9" s="30" customFormat="1" ht="21" thickBot="1">
      <c r="A56" s="214"/>
      <c r="B56" s="86">
        <v>1011020</v>
      </c>
      <c r="C56" s="86">
        <v>70201</v>
      </c>
      <c r="D56" s="64" t="s">
        <v>8</v>
      </c>
      <c r="E56" s="111" t="s">
        <v>247</v>
      </c>
      <c r="F56" s="18">
        <v>1138000</v>
      </c>
      <c r="G56" s="18"/>
      <c r="H56" s="19"/>
      <c r="I56" s="47">
        <f t="shared" si="2"/>
        <v>1138000</v>
      </c>
    </row>
    <row r="57" spans="1:9" s="30" customFormat="1" ht="21" thickBot="1">
      <c r="A57" s="218"/>
      <c r="B57" s="86">
        <v>1011090</v>
      </c>
      <c r="C57" s="86">
        <v>70401</v>
      </c>
      <c r="D57" s="84" t="s">
        <v>15</v>
      </c>
      <c r="E57" s="111" t="s">
        <v>92</v>
      </c>
      <c r="F57" s="18">
        <v>-609500</v>
      </c>
      <c r="G57" s="17"/>
      <c r="H57" s="19"/>
      <c r="I57" s="47">
        <f t="shared" si="2"/>
        <v>-609500</v>
      </c>
    </row>
    <row r="58" spans="1:9" s="30" customFormat="1" ht="21" thickBot="1">
      <c r="A58" s="226"/>
      <c r="B58" s="90">
        <v>1011020</v>
      </c>
      <c r="C58" s="90">
        <v>70201</v>
      </c>
      <c r="D58" s="96" t="s">
        <v>8</v>
      </c>
      <c r="E58" s="98" t="s">
        <v>199</v>
      </c>
      <c r="F58" s="26">
        <v>-128100</v>
      </c>
      <c r="G58" s="23"/>
      <c r="H58" s="314"/>
      <c r="I58" s="47">
        <f t="shared" si="2"/>
        <v>-128100</v>
      </c>
    </row>
    <row r="59" spans="1:9" s="30" customFormat="1" ht="81.75" thickBot="1">
      <c r="A59" s="226"/>
      <c r="B59" s="90">
        <v>1011170</v>
      </c>
      <c r="C59" s="90">
        <v>70802</v>
      </c>
      <c r="D59" s="96" t="s">
        <v>259</v>
      </c>
      <c r="E59" s="98" t="s">
        <v>92</v>
      </c>
      <c r="F59" s="26">
        <v>-100000</v>
      </c>
      <c r="G59" s="23"/>
      <c r="H59" s="314"/>
      <c r="I59" s="47">
        <f t="shared" si="2"/>
        <v>-100000</v>
      </c>
    </row>
    <row r="60" spans="1:9" s="30" customFormat="1" ht="21" thickBot="1">
      <c r="A60" s="226"/>
      <c r="B60" s="90">
        <v>1011020</v>
      </c>
      <c r="C60" s="90">
        <v>70201</v>
      </c>
      <c r="D60" s="96" t="s">
        <v>8</v>
      </c>
      <c r="E60" s="98" t="s">
        <v>200</v>
      </c>
      <c r="F60" s="20"/>
      <c r="G60" s="26">
        <v>110300</v>
      </c>
      <c r="H60" s="314"/>
      <c r="I60" s="47">
        <f t="shared" si="2"/>
        <v>110300</v>
      </c>
    </row>
    <row r="61" spans="1:9" s="30" customFormat="1" ht="41.25" thickBot="1">
      <c r="A61" s="226"/>
      <c r="B61" s="90">
        <v>1011020</v>
      </c>
      <c r="C61" s="90">
        <v>70201</v>
      </c>
      <c r="D61" s="96" t="s">
        <v>8</v>
      </c>
      <c r="E61" s="84" t="s">
        <v>201</v>
      </c>
      <c r="F61" s="95"/>
      <c r="G61" s="84">
        <v>15000</v>
      </c>
      <c r="H61" s="314"/>
      <c r="I61" s="47">
        <f t="shared" si="2"/>
        <v>15000</v>
      </c>
    </row>
    <row r="62" spans="1:9" s="30" customFormat="1" ht="48.75" customHeight="1" hidden="1" thickBot="1">
      <c r="A62" s="226"/>
      <c r="B62" s="315"/>
      <c r="C62" s="315"/>
      <c r="D62" s="96"/>
      <c r="E62" s="84"/>
      <c r="F62" s="95"/>
      <c r="G62" s="84"/>
      <c r="H62" s="314"/>
      <c r="I62" s="47">
        <f t="shared" si="2"/>
        <v>0</v>
      </c>
    </row>
    <row r="63" spans="1:9" s="30" customFormat="1" ht="21" thickBot="1">
      <c r="A63" s="226"/>
      <c r="B63" s="86">
        <v>1011090</v>
      </c>
      <c r="C63" s="315">
        <v>70401</v>
      </c>
      <c r="D63" s="84" t="s">
        <v>15</v>
      </c>
      <c r="E63" s="84" t="s">
        <v>200</v>
      </c>
      <c r="F63" s="95"/>
      <c r="G63" s="84">
        <v>2800</v>
      </c>
      <c r="H63" s="314"/>
      <c r="I63" s="47">
        <f t="shared" si="2"/>
        <v>2800</v>
      </c>
    </row>
    <row r="64" spans="1:9" s="30" customFormat="1" ht="81.75" thickBot="1">
      <c r="A64" s="226" t="s">
        <v>6</v>
      </c>
      <c r="B64" s="315">
        <v>115062</v>
      </c>
      <c r="C64" s="315">
        <v>150201</v>
      </c>
      <c r="D64" s="96" t="s">
        <v>212</v>
      </c>
      <c r="E64" s="84" t="s">
        <v>213</v>
      </c>
      <c r="F64" s="95"/>
      <c r="G64" s="84">
        <v>197000</v>
      </c>
      <c r="H64" s="314"/>
      <c r="I64" s="47">
        <f t="shared" si="2"/>
        <v>197000</v>
      </c>
    </row>
    <row r="65" spans="1:9" s="30" customFormat="1" ht="21" hidden="1" thickBot="1">
      <c r="A65" s="226"/>
      <c r="B65" s="315"/>
      <c r="C65" s="315"/>
      <c r="D65" s="96"/>
      <c r="E65" s="84"/>
      <c r="F65" s="95"/>
      <c r="G65" s="84"/>
      <c r="H65" s="314"/>
      <c r="I65" s="47">
        <f t="shared" si="2"/>
        <v>0</v>
      </c>
    </row>
    <row r="66" spans="1:9" s="30" customFormat="1" ht="21" hidden="1" thickBot="1">
      <c r="A66" s="226"/>
      <c r="B66" s="315"/>
      <c r="C66" s="315"/>
      <c r="D66" s="96"/>
      <c r="E66" s="84"/>
      <c r="F66" s="95"/>
      <c r="G66" s="84"/>
      <c r="H66" s="314"/>
      <c r="I66" s="47"/>
    </row>
    <row r="67" spans="1:9" s="30" customFormat="1" ht="21" thickBot="1">
      <c r="A67" s="226" t="s">
        <v>68</v>
      </c>
      <c r="B67" s="315">
        <v>312010</v>
      </c>
      <c r="C67" s="315">
        <v>80101</v>
      </c>
      <c r="D67" s="84" t="s">
        <v>13</v>
      </c>
      <c r="E67" s="84" t="s">
        <v>199</v>
      </c>
      <c r="F67" s="95">
        <v>-1305000</v>
      </c>
      <c r="G67" s="84"/>
      <c r="H67" s="314"/>
      <c r="I67" s="47">
        <f t="shared" si="2"/>
        <v>-1305000</v>
      </c>
    </row>
    <row r="68" spans="1:9" s="30" customFormat="1" ht="163.5" thickBot="1">
      <c r="A68" s="226"/>
      <c r="B68" s="315">
        <v>312010</v>
      </c>
      <c r="C68" s="315">
        <v>80101</v>
      </c>
      <c r="D68" s="84" t="s">
        <v>13</v>
      </c>
      <c r="E68" s="334" t="s">
        <v>261</v>
      </c>
      <c r="F68" s="95"/>
      <c r="G68" s="84">
        <v>285000</v>
      </c>
      <c r="H68" s="314"/>
      <c r="I68" s="47">
        <f t="shared" si="2"/>
        <v>285000</v>
      </c>
    </row>
    <row r="69" spans="1:9" s="30" customFormat="1" ht="21" thickBot="1">
      <c r="A69" s="218"/>
      <c r="B69" s="315">
        <v>312010</v>
      </c>
      <c r="C69" s="315">
        <v>80101</v>
      </c>
      <c r="D69" s="84" t="s">
        <v>13</v>
      </c>
      <c r="E69" s="84" t="s">
        <v>205</v>
      </c>
      <c r="F69" s="95"/>
      <c r="G69" s="84">
        <v>1020000</v>
      </c>
      <c r="H69" s="314"/>
      <c r="I69" s="47">
        <f t="shared" si="2"/>
        <v>1020000</v>
      </c>
    </row>
    <row r="70" spans="1:9" s="30" customFormat="1" ht="35.25" thickBot="1">
      <c r="A70" s="218" t="s">
        <v>132</v>
      </c>
      <c r="B70" s="87">
        <v>2414090</v>
      </c>
      <c r="C70" s="87">
        <v>110204</v>
      </c>
      <c r="D70" s="84" t="s">
        <v>94</v>
      </c>
      <c r="E70" s="84" t="s">
        <v>92</v>
      </c>
      <c r="F70" s="95">
        <v>400000</v>
      </c>
      <c r="G70" s="84"/>
      <c r="H70" s="314"/>
      <c r="I70" s="47">
        <f t="shared" si="2"/>
        <v>400000</v>
      </c>
    </row>
    <row r="71" spans="1:9" s="30" customFormat="1" ht="41.25" thickBot="1">
      <c r="A71" s="218"/>
      <c r="B71" s="87">
        <v>2414100</v>
      </c>
      <c r="C71" s="87">
        <v>110205</v>
      </c>
      <c r="D71" s="84" t="s">
        <v>218</v>
      </c>
      <c r="E71" s="84" t="s">
        <v>206</v>
      </c>
      <c r="F71" s="95">
        <v>-110000</v>
      </c>
      <c r="G71" s="84"/>
      <c r="H71" s="314"/>
      <c r="I71" s="47">
        <f t="shared" si="2"/>
        <v>-110000</v>
      </c>
    </row>
    <row r="72" spans="1:9" s="30" customFormat="1" ht="41.25" thickBot="1">
      <c r="A72" s="218"/>
      <c r="B72" s="87">
        <v>2414100</v>
      </c>
      <c r="C72" s="87">
        <v>110205</v>
      </c>
      <c r="D72" s="84" t="s">
        <v>218</v>
      </c>
      <c r="E72" s="84" t="s">
        <v>207</v>
      </c>
      <c r="F72" s="95">
        <v>-310000</v>
      </c>
      <c r="G72" s="84"/>
      <c r="H72" s="314"/>
      <c r="I72" s="47">
        <f t="shared" si="2"/>
        <v>-310000</v>
      </c>
    </row>
    <row r="73" spans="1:9" s="30" customFormat="1" ht="41.25" thickBot="1">
      <c r="A73" s="218"/>
      <c r="B73" s="87">
        <v>2414200</v>
      </c>
      <c r="C73" s="87">
        <v>110502</v>
      </c>
      <c r="D73" s="84" t="s">
        <v>10</v>
      </c>
      <c r="E73" s="84" t="s">
        <v>208</v>
      </c>
      <c r="F73" s="95">
        <v>20000</v>
      </c>
      <c r="G73" s="84"/>
      <c r="H73" s="314"/>
      <c r="I73" s="47">
        <f t="shared" si="2"/>
        <v>20000</v>
      </c>
    </row>
    <row r="74" spans="1:9" s="30" customFormat="1" ht="21" hidden="1" thickBot="1">
      <c r="A74" s="218"/>
      <c r="B74" s="87"/>
      <c r="C74" s="87"/>
      <c r="D74" s="84"/>
      <c r="E74" s="84"/>
      <c r="F74" s="95"/>
      <c r="G74" s="84"/>
      <c r="H74" s="314"/>
      <c r="I74" s="47">
        <f t="shared" si="2"/>
        <v>0</v>
      </c>
    </row>
    <row r="75" spans="1:9" s="30" customFormat="1" ht="21" hidden="1" thickBot="1">
      <c r="A75" s="218"/>
      <c r="B75" s="87"/>
      <c r="C75" s="87"/>
      <c r="D75" s="84"/>
      <c r="E75" s="84"/>
      <c r="F75" s="95"/>
      <c r="G75" s="84"/>
      <c r="H75" s="314"/>
      <c r="I75" s="47">
        <f t="shared" si="2"/>
        <v>0</v>
      </c>
    </row>
    <row r="76" spans="1:9" s="30" customFormat="1" ht="21" hidden="1" thickBot="1">
      <c r="A76" s="218"/>
      <c r="B76" s="87"/>
      <c r="C76" s="87"/>
      <c r="D76" s="84"/>
      <c r="E76" s="84"/>
      <c r="F76" s="95"/>
      <c r="G76" s="84"/>
      <c r="H76" s="314"/>
      <c r="I76" s="47">
        <f t="shared" si="2"/>
        <v>0</v>
      </c>
    </row>
    <row r="77" spans="1:9" s="30" customFormat="1" ht="21" thickBot="1">
      <c r="A77" s="218"/>
      <c r="B77" s="87">
        <v>2414060</v>
      </c>
      <c r="C77" s="87">
        <v>110201</v>
      </c>
      <c r="D77" s="84" t="s">
        <v>9</v>
      </c>
      <c r="E77" s="84" t="s">
        <v>245</v>
      </c>
      <c r="F77" s="316">
        <v>-20000</v>
      </c>
      <c r="G77" s="84"/>
      <c r="H77" s="314"/>
      <c r="I77" s="47">
        <f t="shared" si="2"/>
        <v>-20000</v>
      </c>
    </row>
    <row r="78" spans="1:9" s="30" customFormat="1" ht="21" thickBot="1">
      <c r="A78" s="218"/>
      <c r="B78" s="87">
        <v>2414060</v>
      </c>
      <c r="C78" s="87">
        <v>110201</v>
      </c>
      <c r="D78" s="84" t="s">
        <v>9</v>
      </c>
      <c r="E78" s="84" t="s">
        <v>205</v>
      </c>
      <c r="F78" s="316"/>
      <c r="G78" s="84">
        <v>20000</v>
      </c>
      <c r="H78" s="314"/>
      <c r="I78" s="47">
        <f t="shared" si="2"/>
        <v>20000</v>
      </c>
    </row>
    <row r="79" spans="1:9" s="30" customFormat="1" ht="41.25" thickBot="1">
      <c r="A79" s="218"/>
      <c r="B79" s="87">
        <v>2414090</v>
      </c>
      <c r="C79" s="87">
        <v>110204</v>
      </c>
      <c r="D79" s="84" t="s">
        <v>94</v>
      </c>
      <c r="E79" s="84" t="s">
        <v>240</v>
      </c>
      <c r="F79" s="316"/>
      <c r="G79" s="84">
        <v>35000</v>
      </c>
      <c r="H79" s="314"/>
      <c r="I79" s="47">
        <f t="shared" si="2"/>
        <v>35000</v>
      </c>
    </row>
    <row r="80" spans="1:9" s="30" customFormat="1" ht="21" thickBot="1">
      <c r="A80" s="218" t="s">
        <v>68</v>
      </c>
      <c r="B80" s="87">
        <v>318600</v>
      </c>
      <c r="C80" s="87">
        <v>250404</v>
      </c>
      <c r="D80" s="84" t="s">
        <v>134</v>
      </c>
      <c r="E80" s="84" t="s">
        <v>202</v>
      </c>
      <c r="F80" s="316">
        <v>-20000</v>
      </c>
      <c r="G80" s="84"/>
      <c r="H80" s="314"/>
      <c r="I80" s="47">
        <f t="shared" si="2"/>
        <v>-20000</v>
      </c>
    </row>
    <row r="81" spans="1:9" s="30" customFormat="1" ht="24.75" customHeight="1" hidden="1">
      <c r="A81" s="231"/>
      <c r="B81" s="557" t="s">
        <v>131</v>
      </c>
      <c r="C81" s="557"/>
      <c r="D81" s="557"/>
      <c r="E81" s="557"/>
      <c r="F81" s="317">
        <f>SUM(F82+F83+F84)</f>
        <v>0</v>
      </c>
      <c r="G81" s="86">
        <f>SUM(G85:G87)</f>
        <v>0</v>
      </c>
      <c r="H81" s="55"/>
      <c r="I81" s="47">
        <f t="shared" si="2"/>
        <v>0</v>
      </c>
    </row>
    <row r="82" spans="1:9" s="30" customFormat="1" ht="24.75" customHeight="1" hidden="1">
      <c r="A82" s="231"/>
      <c r="B82" s="87">
        <v>761</v>
      </c>
      <c r="C82" s="87">
        <v>250102</v>
      </c>
      <c r="D82" s="95"/>
      <c r="E82" s="87"/>
      <c r="F82" s="318"/>
      <c r="G82" s="318"/>
      <c r="H82" s="16"/>
      <c r="I82" s="47">
        <f t="shared" si="2"/>
        <v>0</v>
      </c>
    </row>
    <row r="83" spans="1:9" s="30" customFormat="1" ht="36" customHeight="1" hidden="1" thickBot="1">
      <c r="A83" s="218" t="s">
        <v>6</v>
      </c>
      <c r="B83" s="86">
        <v>110170</v>
      </c>
      <c r="C83" s="86">
        <v>10116</v>
      </c>
      <c r="D83" s="84"/>
      <c r="E83" s="84"/>
      <c r="F83" s="319"/>
      <c r="G83" s="15"/>
      <c r="H83" s="16"/>
      <c r="I83" s="47">
        <f t="shared" si="2"/>
        <v>0</v>
      </c>
    </row>
    <row r="84" spans="1:9" s="30" customFormat="1" ht="21" hidden="1" thickBot="1">
      <c r="A84" s="218"/>
      <c r="B84" s="86"/>
      <c r="C84" s="86">
        <v>10116</v>
      </c>
      <c r="D84" s="86"/>
      <c r="E84" s="84"/>
      <c r="F84" s="320"/>
      <c r="G84" s="18"/>
      <c r="H84" s="19"/>
      <c r="I84" s="47">
        <f t="shared" si="2"/>
        <v>0</v>
      </c>
    </row>
    <row r="85" spans="1:9" s="30" customFormat="1" ht="21" hidden="1" thickBot="1">
      <c r="A85" s="218" t="s">
        <v>66</v>
      </c>
      <c r="B85" s="86">
        <v>7618800</v>
      </c>
      <c r="C85" s="86">
        <v>250380</v>
      </c>
      <c r="D85" s="84"/>
      <c r="E85" s="84"/>
      <c r="F85" s="320"/>
      <c r="G85" s="18"/>
      <c r="H85" s="19"/>
      <c r="I85" s="47">
        <f t="shared" si="2"/>
        <v>0</v>
      </c>
    </row>
    <row r="86" spans="1:9" s="30" customFormat="1" ht="21" hidden="1" thickBot="1">
      <c r="A86" s="218"/>
      <c r="B86" s="86"/>
      <c r="C86" s="86">
        <v>250380</v>
      </c>
      <c r="D86" s="84"/>
      <c r="E86" s="84"/>
      <c r="F86" s="320"/>
      <c r="G86" s="18"/>
      <c r="H86" s="19"/>
      <c r="I86" s="47">
        <f t="shared" si="2"/>
        <v>0</v>
      </c>
    </row>
    <row r="87" spans="1:9" s="30" customFormat="1" ht="35.25" hidden="1" thickBot="1">
      <c r="A87" s="218" t="s">
        <v>132</v>
      </c>
      <c r="B87" s="86">
        <v>2414090</v>
      </c>
      <c r="C87" s="86">
        <v>110204</v>
      </c>
      <c r="D87" s="64"/>
      <c r="E87" s="84"/>
      <c r="F87" s="320"/>
      <c r="G87" s="18"/>
      <c r="H87" s="19"/>
      <c r="I87" s="47">
        <f t="shared" si="2"/>
        <v>0</v>
      </c>
    </row>
    <row r="88" spans="1:9" s="30" customFormat="1" ht="21" thickBot="1">
      <c r="A88" s="218"/>
      <c r="B88" s="86">
        <v>318600</v>
      </c>
      <c r="C88" s="86">
        <v>250404</v>
      </c>
      <c r="D88" s="64" t="s">
        <v>134</v>
      </c>
      <c r="E88" s="84" t="s">
        <v>203</v>
      </c>
      <c r="F88" s="321"/>
      <c r="G88" s="96">
        <v>20000</v>
      </c>
      <c r="H88" s="314"/>
      <c r="I88" s="47">
        <f t="shared" si="2"/>
        <v>20000</v>
      </c>
    </row>
    <row r="89" spans="1:9" s="30" customFormat="1" ht="35.25" thickBot="1">
      <c r="A89" s="218" t="s">
        <v>216</v>
      </c>
      <c r="B89" s="86">
        <v>1513460</v>
      </c>
      <c r="C89" s="86">
        <v>91108</v>
      </c>
      <c r="D89" s="64" t="s">
        <v>234</v>
      </c>
      <c r="E89" s="84" t="s">
        <v>235</v>
      </c>
      <c r="F89" s="321">
        <v>-62400</v>
      </c>
      <c r="G89" s="96"/>
      <c r="H89" s="21"/>
      <c r="I89" s="47">
        <f t="shared" si="2"/>
        <v>-62400</v>
      </c>
    </row>
    <row r="90" spans="1:9" s="30" customFormat="1" ht="41.25" thickBot="1">
      <c r="A90" s="218"/>
      <c r="B90" s="86">
        <v>1513400</v>
      </c>
      <c r="C90" s="86">
        <v>90412</v>
      </c>
      <c r="D90" s="64" t="s">
        <v>134</v>
      </c>
      <c r="E90" s="84" t="s">
        <v>236</v>
      </c>
      <c r="F90" s="321">
        <v>62400</v>
      </c>
      <c r="G90" s="96"/>
      <c r="H90" s="21"/>
      <c r="I90" s="47">
        <f t="shared" si="2"/>
        <v>62400</v>
      </c>
    </row>
    <row r="91" spans="1:9" s="30" customFormat="1" ht="41.25" thickBot="1">
      <c r="A91" s="218" t="s">
        <v>66</v>
      </c>
      <c r="B91" s="86">
        <v>7618800</v>
      </c>
      <c r="C91" s="86">
        <v>250380</v>
      </c>
      <c r="D91" s="64" t="s">
        <v>102</v>
      </c>
      <c r="E91" s="84" t="s">
        <v>241</v>
      </c>
      <c r="F91" s="321"/>
      <c r="G91" s="96">
        <v>-35000</v>
      </c>
      <c r="H91" s="21"/>
      <c r="I91" s="47">
        <f t="shared" si="2"/>
        <v>-35000</v>
      </c>
    </row>
    <row r="92" spans="1:9" s="30" customFormat="1" ht="21" hidden="1" thickBot="1">
      <c r="A92" s="218"/>
      <c r="B92" s="86"/>
      <c r="C92" s="86"/>
      <c r="D92" s="64"/>
      <c r="E92" s="84"/>
      <c r="F92" s="321"/>
      <c r="G92" s="96"/>
      <c r="H92" s="21"/>
      <c r="I92" s="47">
        <f t="shared" si="2"/>
        <v>0</v>
      </c>
    </row>
    <row r="93" spans="1:9" s="30" customFormat="1" ht="81.75" thickBot="1">
      <c r="A93" s="218" t="s">
        <v>6</v>
      </c>
      <c r="B93" s="86">
        <v>115062</v>
      </c>
      <c r="C93" s="87">
        <v>150201</v>
      </c>
      <c r="D93" s="84" t="s">
        <v>212</v>
      </c>
      <c r="E93" s="84" t="s">
        <v>214</v>
      </c>
      <c r="F93" s="316"/>
      <c r="G93" s="84">
        <v>-50000</v>
      </c>
      <c r="H93" s="21"/>
      <c r="I93" s="47">
        <f t="shared" si="2"/>
        <v>-50000</v>
      </c>
    </row>
    <row r="94" spans="1:9" s="30" customFormat="1" ht="61.5" thickBot="1">
      <c r="A94" s="218"/>
      <c r="B94" s="86">
        <v>117500</v>
      </c>
      <c r="C94" s="87">
        <v>180410</v>
      </c>
      <c r="D94" s="84" t="s">
        <v>244</v>
      </c>
      <c r="E94" s="84" t="s">
        <v>256</v>
      </c>
      <c r="F94" s="316">
        <v>2000</v>
      </c>
      <c r="G94" s="84"/>
      <c r="H94" s="21"/>
      <c r="I94" s="47">
        <f t="shared" si="2"/>
        <v>2000</v>
      </c>
    </row>
    <row r="95" spans="1:9" s="30" customFormat="1" ht="42" thickBot="1">
      <c r="A95" s="226"/>
      <c r="B95" s="322">
        <v>110170</v>
      </c>
      <c r="C95" s="323">
        <v>10116</v>
      </c>
      <c r="D95" s="105" t="s">
        <v>11</v>
      </c>
      <c r="E95" s="92" t="s">
        <v>215</v>
      </c>
      <c r="F95" s="95">
        <v>48000</v>
      </c>
      <c r="G95" s="84"/>
      <c r="H95" s="21"/>
      <c r="I95" s="47">
        <f t="shared" si="2"/>
        <v>48000</v>
      </c>
    </row>
    <row r="96" spans="1:9" s="30" customFormat="1" ht="21" thickBot="1">
      <c r="A96" s="333"/>
      <c r="B96" s="72"/>
      <c r="C96" s="74"/>
      <c r="D96" s="535" t="s">
        <v>44</v>
      </c>
      <c r="E96" s="536"/>
      <c r="F96" s="73">
        <f>SUM(F97:F114)</f>
        <v>-145000</v>
      </c>
      <c r="G96" s="73">
        <f>SUM(G98:G113)</f>
        <v>145000</v>
      </c>
      <c r="H96" s="324"/>
      <c r="I96" s="325">
        <f>SUM(F96+G96)</f>
        <v>0</v>
      </c>
    </row>
    <row r="97" spans="1:9" s="30" customFormat="1" ht="21" thickBot="1">
      <c r="A97" s="214" t="s">
        <v>66</v>
      </c>
      <c r="B97" s="86">
        <v>7618440</v>
      </c>
      <c r="C97" s="97">
        <v>250404</v>
      </c>
      <c r="D97" s="92" t="s">
        <v>134</v>
      </c>
      <c r="E97" s="92" t="s">
        <v>44</v>
      </c>
      <c r="F97" s="97">
        <v>-1204880</v>
      </c>
      <c r="G97" s="97"/>
      <c r="H97" s="326"/>
      <c r="I97" s="47">
        <f aca="true" t="shared" si="3" ref="I97:I113">SUM(F97+G97)</f>
        <v>-1204880</v>
      </c>
    </row>
    <row r="98" spans="1:9" s="30" customFormat="1" ht="35.25" thickBot="1">
      <c r="A98" s="218" t="s">
        <v>132</v>
      </c>
      <c r="B98" s="86">
        <v>2414060</v>
      </c>
      <c r="C98" s="86">
        <v>110201</v>
      </c>
      <c r="D98" s="84" t="s">
        <v>9</v>
      </c>
      <c r="E98" s="84" t="s">
        <v>209</v>
      </c>
      <c r="F98" s="84">
        <v>69700</v>
      </c>
      <c r="G98" s="84"/>
      <c r="H98" s="16"/>
      <c r="I98" s="47">
        <f t="shared" si="3"/>
        <v>69700</v>
      </c>
    </row>
    <row r="99" spans="1:9" s="30" customFormat="1" ht="21" thickBot="1">
      <c r="A99" s="218"/>
      <c r="B99" s="86">
        <v>2414090</v>
      </c>
      <c r="C99" s="86">
        <v>110204</v>
      </c>
      <c r="D99" s="84" t="s">
        <v>94</v>
      </c>
      <c r="E99" s="85" t="s">
        <v>209</v>
      </c>
      <c r="F99" s="18">
        <v>235600</v>
      </c>
      <c r="G99" s="18"/>
      <c r="H99" s="19"/>
      <c r="I99" s="47">
        <f t="shared" si="3"/>
        <v>235600</v>
      </c>
    </row>
    <row r="100" spans="1:9" s="30" customFormat="1" ht="41.25" thickBot="1">
      <c r="A100" s="218"/>
      <c r="B100" s="86">
        <v>2414090</v>
      </c>
      <c r="C100" s="86">
        <v>110204</v>
      </c>
      <c r="D100" s="84" t="s">
        <v>94</v>
      </c>
      <c r="E100" s="85" t="s">
        <v>220</v>
      </c>
      <c r="F100" s="18">
        <v>82000</v>
      </c>
      <c r="G100" s="18"/>
      <c r="H100" s="19"/>
      <c r="I100" s="47">
        <f t="shared" si="3"/>
        <v>82000</v>
      </c>
    </row>
    <row r="101" spans="1:9" s="30" customFormat="1" ht="41.25" thickBot="1">
      <c r="A101" s="218"/>
      <c r="B101" s="86">
        <v>2414090</v>
      </c>
      <c r="C101" s="86">
        <v>110204</v>
      </c>
      <c r="D101" s="84" t="s">
        <v>94</v>
      </c>
      <c r="E101" s="85" t="s">
        <v>242</v>
      </c>
      <c r="F101" s="18"/>
      <c r="G101" s="18">
        <v>145000</v>
      </c>
      <c r="H101" s="19"/>
      <c r="I101" s="47">
        <f t="shared" si="3"/>
        <v>145000</v>
      </c>
    </row>
    <row r="102" spans="1:9" s="30" customFormat="1" ht="41.25" thickBot="1">
      <c r="A102" s="218"/>
      <c r="B102" s="86">
        <v>2414100</v>
      </c>
      <c r="C102" s="86">
        <v>110205</v>
      </c>
      <c r="D102" s="84" t="s">
        <v>218</v>
      </c>
      <c r="E102" s="85" t="s">
        <v>219</v>
      </c>
      <c r="F102" s="18">
        <v>900</v>
      </c>
      <c r="G102" s="18"/>
      <c r="H102" s="19"/>
      <c r="I102" s="47">
        <f t="shared" si="3"/>
        <v>900</v>
      </c>
    </row>
    <row r="103" spans="1:9" s="30" customFormat="1" ht="61.5" thickBot="1">
      <c r="A103" s="218"/>
      <c r="B103" s="86">
        <v>2414100</v>
      </c>
      <c r="C103" s="86">
        <v>110205</v>
      </c>
      <c r="D103" s="84" t="s">
        <v>218</v>
      </c>
      <c r="E103" s="85" t="s">
        <v>211</v>
      </c>
      <c r="F103" s="18">
        <v>19180</v>
      </c>
      <c r="G103" s="18"/>
      <c r="H103" s="19"/>
      <c r="I103" s="47">
        <f t="shared" si="3"/>
        <v>19180</v>
      </c>
    </row>
    <row r="104" spans="1:9" s="30" customFormat="1" ht="58.5" customHeight="1" thickBot="1">
      <c r="A104" s="86" t="s">
        <v>216</v>
      </c>
      <c r="B104" s="86">
        <v>1513104</v>
      </c>
      <c r="C104" s="86">
        <v>91204</v>
      </c>
      <c r="D104" s="84" t="s">
        <v>21</v>
      </c>
      <c r="E104" s="85" t="s">
        <v>210</v>
      </c>
      <c r="F104" s="18">
        <v>49500</v>
      </c>
      <c r="G104" s="18"/>
      <c r="H104" s="19"/>
      <c r="I104" s="47">
        <f t="shared" si="3"/>
        <v>49500</v>
      </c>
    </row>
    <row r="105" spans="1:9" s="30" customFormat="1" ht="33.75" customHeight="1" thickBot="1">
      <c r="A105" s="218"/>
      <c r="B105" s="218">
        <v>1513400</v>
      </c>
      <c r="C105" s="218">
        <v>90412</v>
      </c>
      <c r="D105" s="223" t="s">
        <v>134</v>
      </c>
      <c r="E105" s="224" t="s">
        <v>233</v>
      </c>
      <c r="F105" s="220">
        <v>50000</v>
      </c>
      <c r="G105" s="220"/>
      <c r="H105" s="221"/>
      <c r="I105" s="222">
        <f t="shared" si="3"/>
        <v>50000</v>
      </c>
    </row>
    <row r="106" spans="1:9" s="30" customFormat="1" ht="33.75" customHeight="1" thickBot="1">
      <c r="A106" s="218" t="s">
        <v>68</v>
      </c>
      <c r="B106" s="218">
        <v>317211</v>
      </c>
      <c r="C106" s="218">
        <v>120100</v>
      </c>
      <c r="D106" s="223" t="s">
        <v>237</v>
      </c>
      <c r="E106" s="224" t="s">
        <v>239</v>
      </c>
      <c r="F106" s="220">
        <v>13000</v>
      </c>
      <c r="G106" s="220"/>
      <c r="H106" s="221"/>
      <c r="I106" s="222">
        <f t="shared" si="3"/>
        <v>13000</v>
      </c>
    </row>
    <row r="107" spans="1:9" s="30" customFormat="1" ht="33.75" customHeight="1" thickBot="1">
      <c r="A107" s="218"/>
      <c r="B107" s="218">
        <v>317212</v>
      </c>
      <c r="C107" s="218">
        <v>120201</v>
      </c>
      <c r="D107" s="223" t="s">
        <v>238</v>
      </c>
      <c r="E107" s="224" t="s">
        <v>239</v>
      </c>
      <c r="F107" s="220">
        <v>50000</v>
      </c>
      <c r="G107" s="220"/>
      <c r="H107" s="221"/>
      <c r="I107" s="222">
        <f t="shared" si="3"/>
        <v>50000</v>
      </c>
    </row>
    <row r="108" spans="1:9" s="30" customFormat="1" ht="35.25" thickBot="1">
      <c r="A108" s="218" t="s">
        <v>22</v>
      </c>
      <c r="B108" s="218">
        <v>1012010</v>
      </c>
      <c r="C108" s="218">
        <v>70201</v>
      </c>
      <c r="D108" s="223" t="s">
        <v>8</v>
      </c>
      <c r="E108" s="224" t="s">
        <v>248</v>
      </c>
      <c r="F108" s="220">
        <v>490000</v>
      </c>
      <c r="G108" s="220"/>
      <c r="H108" s="221"/>
      <c r="I108" s="222">
        <f t="shared" si="3"/>
        <v>490000</v>
      </c>
    </row>
    <row r="109" spans="1:9" s="30" customFormat="1" ht="21" hidden="1" thickBot="1">
      <c r="A109" s="218"/>
      <c r="B109" s="218"/>
      <c r="C109" s="218"/>
      <c r="D109" s="223"/>
      <c r="E109" s="224"/>
      <c r="F109" s="220"/>
      <c r="G109" s="220"/>
      <c r="H109" s="221"/>
      <c r="I109" s="222">
        <f t="shared" si="3"/>
        <v>0</v>
      </c>
    </row>
    <row r="110" spans="1:9" s="30" customFormat="1" ht="21" hidden="1" thickBot="1">
      <c r="A110" s="218"/>
      <c r="B110" s="218"/>
      <c r="C110" s="218"/>
      <c r="D110" s="223"/>
      <c r="E110" s="224"/>
      <c r="F110" s="220"/>
      <c r="G110" s="220"/>
      <c r="H110" s="221"/>
      <c r="I110" s="222">
        <f t="shared" si="3"/>
        <v>0</v>
      </c>
    </row>
    <row r="111" spans="1:9" s="30" customFormat="1" ht="21" hidden="1" thickBot="1">
      <c r="A111" s="218"/>
      <c r="B111" s="218"/>
      <c r="C111" s="218"/>
      <c r="D111" s="223"/>
      <c r="E111" s="224"/>
      <c r="F111" s="220"/>
      <c r="G111" s="220"/>
      <c r="H111" s="221"/>
      <c r="I111" s="222">
        <f t="shared" si="3"/>
        <v>0</v>
      </c>
    </row>
    <row r="112" spans="1:9" s="30" customFormat="1" ht="37.5" customHeight="1" hidden="1" thickBot="1">
      <c r="A112" s="218"/>
      <c r="B112" s="271"/>
      <c r="C112" s="271"/>
      <c r="D112" s="272"/>
      <c r="E112" s="270"/>
      <c r="F112" s="270"/>
      <c r="G112" s="220"/>
      <c r="H112" s="221"/>
      <c r="I112" s="222">
        <f t="shared" si="3"/>
        <v>0</v>
      </c>
    </row>
    <row r="113" spans="1:9" s="30" customFormat="1" ht="21" hidden="1" thickBot="1">
      <c r="A113" s="218"/>
      <c r="B113" s="218"/>
      <c r="C113" s="218"/>
      <c r="D113" s="223"/>
      <c r="E113" s="224"/>
      <c r="F113" s="220"/>
      <c r="G113" s="220"/>
      <c r="H113" s="221"/>
      <c r="I113" s="222">
        <f t="shared" si="3"/>
        <v>0</v>
      </c>
    </row>
    <row r="114" spans="1:9" s="30" customFormat="1" ht="21" hidden="1" thickBot="1">
      <c r="A114" s="218"/>
      <c r="B114" s="218"/>
      <c r="C114" s="218"/>
      <c r="D114" s="223"/>
      <c r="E114" s="224"/>
      <c r="F114" s="220"/>
      <c r="G114" s="220"/>
      <c r="H114" s="221"/>
      <c r="I114" s="222">
        <f t="shared" si="2"/>
        <v>0</v>
      </c>
    </row>
    <row r="115" spans="1:9" s="30" customFormat="1" ht="19.5" customHeight="1" hidden="1" thickBot="1">
      <c r="A115" s="218"/>
      <c r="B115" s="218"/>
      <c r="C115" s="218"/>
      <c r="D115" s="218"/>
      <c r="E115" s="224"/>
      <c r="F115" s="220"/>
      <c r="G115" s="220"/>
      <c r="H115" s="221"/>
      <c r="I115" s="222">
        <f t="shared" si="2"/>
        <v>0</v>
      </c>
    </row>
    <row r="116" spans="1:9" s="30" customFormat="1" ht="21" hidden="1" thickBot="1">
      <c r="A116" s="218"/>
      <c r="B116" s="218"/>
      <c r="C116" s="218"/>
      <c r="D116" s="218"/>
      <c r="E116" s="224"/>
      <c r="F116" s="220"/>
      <c r="G116" s="220"/>
      <c r="H116" s="221"/>
      <c r="I116" s="222">
        <f t="shared" si="2"/>
        <v>0</v>
      </c>
    </row>
    <row r="117" spans="1:9" s="30" customFormat="1" ht="21" hidden="1" thickBot="1">
      <c r="A117" s="218"/>
      <c r="B117" s="218"/>
      <c r="C117" s="218"/>
      <c r="D117" s="223"/>
      <c r="E117" s="224"/>
      <c r="F117" s="220"/>
      <c r="G117" s="220"/>
      <c r="H117" s="221"/>
      <c r="I117" s="222">
        <f t="shared" si="2"/>
        <v>0</v>
      </c>
    </row>
    <row r="118" spans="1:9" s="30" customFormat="1" ht="57" customHeight="1" hidden="1" thickBot="1">
      <c r="A118" s="218"/>
      <c r="B118" s="218"/>
      <c r="C118" s="218"/>
      <c r="D118" s="256"/>
      <c r="E118" s="224"/>
      <c r="F118" s="220"/>
      <c r="G118" s="220"/>
      <c r="H118" s="221"/>
      <c r="I118" s="222">
        <f t="shared" si="2"/>
        <v>0</v>
      </c>
    </row>
    <row r="119" spans="1:9" s="30" customFormat="1" ht="21" hidden="1" thickBot="1">
      <c r="A119" s="218"/>
      <c r="B119" s="235"/>
      <c r="C119" s="235"/>
      <c r="D119" s="236"/>
      <c r="E119" s="224"/>
      <c r="F119" s="220"/>
      <c r="G119" s="237"/>
      <c r="H119" s="221"/>
      <c r="I119" s="222">
        <f t="shared" si="2"/>
        <v>0</v>
      </c>
    </row>
    <row r="120" spans="1:9" s="30" customFormat="1" ht="21" hidden="1" thickBot="1">
      <c r="A120" s="218"/>
      <c r="B120" s="218"/>
      <c r="C120" s="218"/>
      <c r="D120" s="256"/>
      <c r="E120" s="330"/>
      <c r="F120" s="220"/>
      <c r="G120" s="220"/>
      <c r="H120" s="240"/>
      <c r="I120" s="222">
        <f t="shared" si="2"/>
        <v>0</v>
      </c>
    </row>
    <row r="121" spans="1:9" s="30" customFormat="1" ht="21" hidden="1" thickBot="1">
      <c r="A121" s="2"/>
      <c r="B121" s="218"/>
      <c r="C121" s="218"/>
      <c r="D121" s="223"/>
      <c r="E121" s="224"/>
      <c r="F121" s="237"/>
      <c r="G121" s="237"/>
      <c r="H121" s="240"/>
      <c r="I121" s="222">
        <f t="shared" si="2"/>
        <v>0</v>
      </c>
    </row>
    <row r="122" spans="1:9" s="30" customFormat="1" ht="62.25" customHeight="1" hidden="1" thickBot="1">
      <c r="A122" s="218"/>
      <c r="B122" s="218"/>
      <c r="C122" s="218"/>
      <c r="D122" s="223"/>
      <c r="E122" s="224"/>
      <c r="F122" s="220"/>
      <c r="G122" s="225"/>
      <c r="H122" s="221"/>
      <c r="I122" s="222">
        <f t="shared" si="2"/>
        <v>0</v>
      </c>
    </row>
    <row r="123" spans="1:9" s="30" customFormat="1" ht="21" hidden="1" thickBot="1">
      <c r="A123" s="2"/>
      <c r="B123" s="241"/>
      <c r="C123" s="241"/>
      <c r="D123" s="223"/>
      <c r="E123" s="331"/>
      <c r="F123" s="237"/>
      <c r="G123" s="225"/>
      <c r="H123" s="221"/>
      <c r="I123" s="222">
        <f t="shared" si="2"/>
        <v>0</v>
      </c>
    </row>
    <row r="124" spans="1:9" s="30" customFormat="1" ht="21" hidden="1" thickBot="1">
      <c r="A124" s="243"/>
      <c r="B124" s="244"/>
      <c r="C124" s="244"/>
      <c r="D124" s="245"/>
      <c r="E124" s="332"/>
      <c r="F124" s="247"/>
      <c r="G124" s="230"/>
      <c r="H124" s="216"/>
      <c r="I124" s="222"/>
    </row>
    <row r="125" spans="1:9" s="30" customFormat="1" ht="21" hidden="1" thickBot="1">
      <c r="A125" s="243"/>
      <c r="B125" s="248"/>
      <c r="C125" s="248"/>
      <c r="D125" s="245"/>
      <c r="E125" s="249"/>
      <c r="F125" s="250"/>
      <c r="G125" s="230"/>
      <c r="H125" s="216"/>
      <c r="I125" s="222"/>
    </row>
    <row r="126" spans="1:9" s="30" customFormat="1" ht="21" hidden="1" thickBot="1">
      <c r="A126" s="243"/>
      <c r="B126" s="248"/>
      <c r="C126" s="248"/>
      <c r="D126" s="245"/>
      <c r="E126" s="249"/>
      <c r="F126" s="250"/>
      <c r="G126" s="230"/>
      <c r="H126" s="216"/>
      <c r="I126" s="222"/>
    </row>
    <row r="127" spans="1:9" s="30" customFormat="1" ht="21" thickBot="1">
      <c r="A127" s="551" t="s">
        <v>128</v>
      </c>
      <c r="B127" s="551"/>
      <c r="C127" s="551"/>
      <c r="D127" s="551"/>
      <c r="E127" s="552"/>
      <c r="F127" s="251"/>
      <c r="G127" s="251"/>
      <c r="H127" s="221"/>
      <c r="I127" s="222"/>
    </row>
    <row r="128" spans="1:9" s="30" customFormat="1" ht="60.75" customHeight="1" thickBot="1">
      <c r="A128" s="252"/>
      <c r="B128" s="86"/>
      <c r="C128" s="86"/>
      <c r="D128" s="84"/>
      <c r="E128" s="233"/>
      <c r="F128" s="215"/>
      <c r="G128" s="254"/>
      <c r="H128" s="221"/>
      <c r="I128" s="222"/>
    </row>
    <row r="129" spans="1:9" s="30" customFormat="1" ht="21" hidden="1" thickBot="1">
      <c r="A129" s="218"/>
      <c r="B129" s="241"/>
      <c r="C129" s="241"/>
      <c r="D129" s="223"/>
      <c r="E129" s="224"/>
      <c r="F129" s="220"/>
      <c r="G129" s="225"/>
      <c r="H129" s="255"/>
      <c r="I129" s="222"/>
    </row>
    <row r="130" spans="1:9" s="30" customFormat="1" ht="21" hidden="1" thickBot="1">
      <c r="A130" s="256"/>
      <c r="B130" s="223"/>
      <c r="C130" s="223"/>
      <c r="D130" s="223"/>
      <c r="E130" s="224"/>
      <c r="F130" s="257"/>
      <c r="G130" s="258"/>
      <c r="H130" s="255"/>
      <c r="I130" s="222"/>
    </row>
    <row r="131" spans="1:9" s="30" customFormat="1" ht="21" hidden="1" thickBot="1">
      <c r="A131" s="256"/>
      <c r="B131" s="223"/>
      <c r="C131" s="223"/>
      <c r="D131" s="223"/>
      <c r="E131" s="224"/>
      <c r="F131" s="220"/>
      <c r="G131" s="225"/>
      <c r="H131" s="255"/>
      <c r="I131" s="222"/>
    </row>
    <row r="132" spans="1:9" s="30" customFormat="1" ht="21" hidden="1" thickBot="1">
      <c r="A132" s="256"/>
      <c r="B132" s="223"/>
      <c r="C132" s="223"/>
      <c r="D132" s="223"/>
      <c r="E132" s="224"/>
      <c r="F132" s="220"/>
      <c r="G132" s="225"/>
      <c r="H132" s="255"/>
      <c r="I132" s="222"/>
    </row>
    <row r="133" spans="1:9" s="30" customFormat="1" ht="57" customHeight="1" hidden="1" thickBot="1">
      <c r="A133" s="259"/>
      <c r="B133" s="227"/>
      <c r="C133" s="227"/>
      <c r="D133" s="227"/>
      <c r="E133" s="228"/>
      <c r="F133" s="229"/>
      <c r="G133" s="260"/>
      <c r="H133" s="261"/>
      <c r="I133" s="222"/>
    </row>
    <row r="134" spans="1:9" s="30" customFormat="1" ht="57" customHeight="1" hidden="1" thickBot="1">
      <c r="A134" s="243"/>
      <c r="B134" s="248"/>
      <c r="C134" s="248"/>
      <c r="D134" s="245"/>
      <c r="E134" s="249"/>
      <c r="F134" s="250"/>
      <c r="G134" s="230"/>
      <c r="H134" s="262"/>
      <c r="I134" s="222"/>
    </row>
    <row r="135" spans="1:9" s="30" customFormat="1" ht="54" customHeight="1" thickBot="1">
      <c r="A135" s="263" t="s">
        <v>59</v>
      </c>
      <c r="B135" s="263"/>
      <c r="C135" s="263"/>
      <c r="D135" s="263"/>
      <c r="E135" s="264"/>
      <c r="F135" s="309">
        <f>F3+F30+F50+F81+F96</f>
        <v>-2012820</v>
      </c>
      <c r="G135" s="309">
        <f>G3+G30+G50+G81+G96</f>
        <v>5502820</v>
      </c>
      <c r="H135" s="309" t="e">
        <f>H30+#REF!+#REF!</f>
        <v>#REF!</v>
      </c>
      <c r="I135" s="309">
        <f>F135+G135</f>
        <v>3490000</v>
      </c>
    </row>
    <row r="136" spans="1:8" s="30" customFormat="1" ht="64.5" customHeight="1" hidden="1">
      <c r="A136" s="97"/>
      <c r="B136" s="97"/>
      <c r="C136" s="97"/>
      <c r="D136" s="97"/>
      <c r="E136" s="83"/>
      <c r="F136" s="15"/>
      <c r="G136" s="29"/>
      <c r="H136" s="29">
        <f aca="true" t="shared" si="4" ref="H136:H159">SUM(F136-G136)</f>
        <v>0</v>
      </c>
    </row>
    <row r="137" spans="1:8" s="30" customFormat="1" ht="20.25" customHeight="1" hidden="1">
      <c r="A137" s="86"/>
      <c r="B137" s="86"/>
      <c r="C137" s="86"/>
      <c r="D137" s="84"/>
      <c r="E137" s="85"/>
      <c r="F137" s="18"/>
      <c r="G137" s="31"/>
      <c r="H137" s="31">
        <f t="shared" si="4"/>
        <v>0</v>
      </c>
    </row>
    <row r="138" spans="1:8" s="30" customFormat="1" ht="19.5" customHeight="1" hidden="1">
      <c r="A138" s="86"/>
      <c r="B138" s="86"/>
      <c r="C138" s="86"/>
      <c r="D138" s="84"/>
      <c r="E138" s="85"/>
      <c r="F138" s="18"/>
      <c r="G138" s="31"/>
      <c r="H138" s="31">
        <f t="shared" si="4"/>
        <v>0</v>
      </c>
    </row>
    <row r="139" spans="1:8" s="30" customFormat="1" ht="18.75" customHeight="1" hidden="1">
      <c r="A139" s="86"/>
      <c r="B139" s="86">
        <v>70303</v>
      </c>
      <c r="C139" s="86"/>
      <c r="D139" s="86" t="s">
        <v>14</v>
      </c>
      <c r="E139" s="83"/>
      <c r="F139" s="18"/>
      <c r="G139" s="31"/>
      <c r="H139" s="31">
        <f t="shared" si="4"/>
        <v>0</v>
      </c>
    </row>
    <row r="140" spans="1:8" s="30" customFormat="1" ht="18" customHeight="1" hidden="1">
      <c r="A140" s="86"/>
      <c r="B140" s="86"/>
      <c r="C140" s="86"/>
      <c r="D140" s="84"/>
      <c r="E140" s="85"/>
      <c r="F140" s="18"/>
      <c r="G140" s="31"/>
      <c r="H140" s="31">
        <f t="shared" si="4"/>
        <v>0</v>
      </c>
    </row>
    <row r="141" spans="1:8" s="30" customFormat="1" ht="15.75" customHeight="1" hidden="1">
      <c r="A141" s="86"/>
      <c r="B141" s="86"/>
      <c r="C141" s="86"/>
      <c r="D141" s="84"/>
      <c r="E141" s="85"/>
      <c r="F141" s="18"/>
      <c r="G141" s="31"/>
      <c r="H141" s="31">
        <f t="shared" si="4"/>
        <v>0</v>
      </c>
    </row>
    <row r="142" spans="1:8" s="30" customFormat="1" ht="18" customHeight="1" hidden="1">
      <c r="A142" s="86"/>
      <c r="B142" s="86">
        <v>70401</v>
      </c>
      <c r="C142" s="86"/>
      <c r="D142" s="86" t="s">
        <v>15</v>
      </c>
      <c r="E142" s="83"/>
      <c r="F142" s="18"/>
      <c r="G142" s="31"/>
      <c r="H142" s="31">
        <f t="shared" si="4"/>
        <v>0</v>
      </c>
    </row>
    <row r="143" spans="1:8" s="30" customFormat="1" ht="18.75" customHeight="1" hidden="1">
      <c r="A143" s="86"/>
      <c r="B143" s="86"/>
      <c r="C143" s="86"/>
      <c r="D143" s="84"/>
      <c r="E143" s="85"/>
      <c r="F143" s="18"/>
      <c r="G143" s="31"/>
      <c r="H143" s="31">
        <f t="shared" si="4"/>
        <v>0</v>
      </c>
    </row>
    <row r="144" spans="1:8" s="30" customFormat="1" ht="18.75" customHeight="1" hidden="1">
      <c r="A144" s="86"/>
      <c r="B144" s="86"/>
      <c r="C144" s="86"/>
      <c r="D144" s="84"/>
      <c r="E144" s="85"/>
      <c r="F144" s="18"/>
      <c r="G144" s="31"/>
      <c r="H144" s="31">
        <f t="shared" si="4"/>
        <v>0</v>
      </c>
    </row>
    <row r="145" spans="1:8" s="30" customFormat="1" ht="18" customHeight="1" hidden="1">
      <c r="A145" s="86"/>
      <c r="B145" s="86">
        <v>70802</v>
      </c>
      <c r="C145" s="86"/>
      <c r="D145" s="86" t="s">
        <v>16</v>
      </c>
      <c r="E145" s="83"/>
      <c r="F145" s="18"/>
      <c r="G145" s="31"/>
      <c r="H145" s="31">
        <f t="shared" si="4"/>
        <v>0</v>
      </c>
    </row>
    <row r="146" spans="1:8" s="30" customFormat="1" ht="18.75" customHeight="1" hidden="1">
      <c r="A146" s="86"/>
      <c r="B146" s="86"/>
      <c r="C146" s="86"/>
      <c r="D146" s="84"/>
      <c r="E146" s="85"/>
      <c r="F146" s="18"/>
      <c r="G146" s="31"/>
      <c r="H146" s="31">
        <f t="shared" si="4"/>
        <v>0</v>
      </c>
    </row>
    <row r="147" spans="1:8" s="30" customFormat="1" ht="18" customHeight="1" hidden="1">
      <c r="A147" s="86"/>
      <c r="B147" s="86"/>
      <c r="C147" s="86"/>
      <c r="D147" s="84"/>
      <c r="E147" s="85"/>
      <c r="F147" s="18"/>
      <c r="G147" s="31"/>
      <c r="H147" s="31">
        <f t="shared" si="4"/>
        <v>0</v>
      </c>
    </row>
    <row r="148" spans="1:8" s="30" customFormat="1" ht="28.5" customHeight="1" hidden="1">
      <c r="A148" s="86"/>
      <c r="B148" s="86">
        <v>70804</v>
      </c>
      <c r="C148" s="86"/>
      <c r="D148" s="86" t="s">
        <v>10</v>
      </c>
      <c r="E148" s="83"/>
      <c r="F148" s="18"/>
      <c r="G148" s="31"/>
      <c r="H148" s="31">
        <f t="shared" si="4"/>
        <v>0</v>
      </c>
    </row>
    <row r="149" spans="1:8" s="30" customFormat="1" ht="16.5" customHeight="1" hidden="1">
      <c r="A149" s="86"/>
      <c r="B149" s="86"/>
      <c r="C149" s="86"/>
      <c r="D149" s="84"/>
      <c r="E149" s="85"/>
      <c r="F149" s="18"/>
      <c r="G149" s="31"/>
      <c r="H149" s="31">
        <f t="shared" si="4"/>
        <v>0</v>
      </c>
    </row>
    <row r="150" spans="1:8" s="30" customFormat="1" ht="18" customHeight="1" hidden="1">
      <c r="A150" s="86"/>
      <c r="B150" s="86"/>
      <c r="C150" s="86"/>
      <c r="D150" s="84"/>
      <c r="E150" s="85"/>
      <c r="F150" s="18"/>
      <c r="G150" s="31"/>
      <c r="H150" s="31">
        <f t="shared" si="4"/>
        <v>0</v>
      </c>
    </row>
    <row r="151" spans="1:8" s="30" customFormat="1" ht="18" customHeight="1" hidden="1">
      <c r="A151" s="86"/>
      <c r="B151" s="86"/>
      <c r="C151" s="86"/>
      <c r="D151" s="84"/>
      <c r="E151" s="83"/>
      <c r="F151" s="18"/>
      <c r="G151" s="31"/>
      <c r="H151" s="31">
        <f t="shared" si="4"/>
        <v>0</v>
      </c>
    </row>
    <row r="152" spans="1:8" s="30" customFormat="1" ht="57" customHeight="1" hidden="1">
      <c r="A152" s="86"/>
      <c r="B152" s="86">
        <v>70805</v>
      </c>
      <c r="C152" s="86"/>
      <c r="D152" s="86" t="s">
        <v>17</v>
      </c>
      <c r="E152" s="83"/>
      <c r="F152" s="18"/>
      <c r="G152" s="32"/>
      <c r="H152" s="31">
        <f t="shared" si="4"/>
        <v>0</v>
      </c>
    </row>
    <row r="153" spans="1:8" s="30" customFormat="1" ht="18" customHeight="1" hidden="1">
      <c r="A153" s="86"/>
      <c r="B153" s="86"/>
      <c r="C153" s="86"/>
      <c r="D153" s="84"/>
      <c r="E153" s="85"/>
      <c r="F153" s="18"/>
      <c r="G153" s="31"/>
      <c r="H153" s="31">
        <f t="shared" si="4"/>
        <v>0</v>
      </c>
    </row>
    <row r="154" spans="1:8" s="30" customFormat="1" ht="18.75" customHeight="1" hidden="1">
      <c r="A154" s="86"/>
      <c r="B154" s="86"/>
      <c r="C154" s="86"/>
      <c r="D154" s="84"/>
      <c r="E154" s="85"/>
      <c r="F154" s="18"/>
      <c r="G154" s="31"/>
      <c r="H154" s="31">
        <f t="shared" si="4"/>
        <v>0</v>
      </c>
    </row>
    <row r="155" spans="1:8" s="30" customFormat="1" ht="18" customHeight="1" hidden="1">
      <c r="A155" s="86"/>
      <c r="B155" s="86"/>
      <c r="C155" s="86"/>
      <c r="D155" s="84"/>
      <c r="E155" s="83"/>
      <c r="F155" s="18"/>
      <c r="G155" s="31"/>
      <c r="H155" s="31">
        <f t="shared" si="4"/>
        <v>0</v>
      </c>
    </row>
    <row r="156" spans="1:8" s="30" customFormat="1" ht="19.5" customHeight="1" hidden="1">
      <c r="A156" s="86"/>
      <c r="B156" s="86">
        <v>130107</v>
      </c>
      <c r="C156" s="86"/>
      <c r="D156" s="86" t="s">
        <v>18</v>
      </c>
      <c r="E156" s="83"/>
      <c r="F156" s="18"/>
      <c r="G156" s="31"/>
      <c r="H156" s="31">
        <f t="shared" si="4"/>
        <v>0</v>
      </c>
    </row>
    <row r="157" spans="1:8" s="30" customFormat="1" ht="18" customHeight="1" hidden="1">
      <c r="A157" s="86"/>
      <c r="B157" s="86"/>
      <c r="C157" s="86"/>
      <c r="D157" s="84"/>
      <c r="E157" s="85"/>
      <c r="F157" s="18"/>
      <c r="G157" s="31"/>
      <c r="H157" s="31">
        <f t="shared" si="4"/>
        <v>0</v>
      </c>
    </row>
    <row r="158" spans="1:8" s="30" customFormat="1" ht="51" customHeight="1" hidden="1">
      <c r="A158" s="86"/>
      <c r="B158" s="86"/>
      <c r="C158" s="86"/>
      <c r="D158" s="84"/>
      <c r="E158" s="85"/>
      <c r="F158" s="18"/>
      <c r="G158" s="31"/>
      <c r="H158" s="31">
        <f t="shared" si="4"/>
        <v>0</v>
      </c>
    </row>
    <row r="159" spans="1:8" s="30" customFormat="1" ht="24" customHeight="1" hidden="1">
      <c r="A159" s="105"/>
      <c r="B159" s="101"/>
      <c r="C159" s="101"/>
      <c r="D159" s="101"/>
      <c r="E159" s="102"/>
      <c r="F159" s="26"/>
      <c r="G159" s="33"/>
      <c r="H159" s="34">
        <f t="shared" si="4"/>
        <v>0</v>
      </c>
    </row>
    <row r="160" spans="1:8" s="30" customFormat="1" ht="30" customHeight="1" hidden="1">
      <c r="A160" s="64"/>
      <c r="B160" s="84"/>
      <c r="C160" s="84"/>
      <c r="D160" s="84"/>
      <c r="E160" s="85"/>
      <c r="F160" s="18"/>
      <c r="G160" s="35"/>
      <c r="H160" s="36"/>
    </row>
    <row r="161" spans="1:8" s="30" customFormat="1" ht="24" customHeight="1" hidden="1">
      <c r="A161" s="64"/>
      <c r="B161" s="84"/>
      <c r="C161" s="84"/>
      <c r="D161" s="84"/>
      <c r="E161" s="85"/>
      <c r="F161" s="18"/>
      <c r="G161" s="35"/>
      <c r="H161" s="36"/>
    </row>
    <row r="162" spans="1:8" s="30" customFormat="1" ht="33" customHeight="1" hidden="1">
      <c r="A162" s="64"/>
      <c r="B162" s="84"/>
      <c r="C162" s="84"/>
      <c r="D162" s="84"/>
      <c r="E162" s="85"/>
      <c r="F162" s="18"/>
      <c r="G162" s="35"/>
      <c r="H162" s="36"/>
    </row>
    <row r="163" spans="1:8" s="30" customFormat="1" ht="33" customHeight="1" hidden="1">
      <c r="A163" s="64"/>
      <c r="B163" s="84"/>
      <c r="C163" s="84"/>
      <c r="D163" s="84"/>
      <c r="E163" s="85"/>
      <c r="F163" s="18"/>
      <c r="G163" s="37"/>
      <c r="H163" s="36"/>
    </row>
    <row r="164" spans="1:8" s="30" customFormat="1" ht="53.25" customHeight="1" hidden="1" thickBot="1">
      <c r="A164" s="91"/>
      <c r="B164" s="92"/>
      <c r="C164" s="92"/>
      <c r="D164" s="92"/>
      <c r="E164" s="85"/>
      <c r="F164" s="15"/>
      <c r="G164" s="38"/>
      <c r="H164" s="36"/>
    </row>
    <row r="165" spans="1:8" s="30" customFormat="1" ht="21" hidden="1" thickBot="1">
      <c r="A165" s="103"/>
      <c r="B165" s="106"/>
      <c r="C165" s="106"/>
      <c r="D165" s="107"/>
      <c r="E165" s="85"/>
      <c r="F165" s="28"/>
      <c r="G165" s="39"/>
      <c r="H165" s="40">
        <f>SUM(F177-G165)</f>
        <v>0</v>
      </c>
    </row>
    <row r="166" spans="1:8" s="30" customFormat="1" ht="21" hidden="1">
      <c r="A166" s="61"/>
      <c r="B166" s="95"/>
      <c r="C166" s="95"/>
      <c r="D166" s="55"/>
      <c r="E166" s="88"/>
      <c r="F166" s="22"/>
      <c r="G166" s="39"/>
      <c r="H166" s="36"/>
    </row>
    <row r="167" spans="1:8" s="30" customFormat="1" ht="66.75" customHeight="1" hidden="1">
      <c r="A167" s="64"/>
      <c r="B167" s="86"/>
      <c r="C167" s="86"/>
      <c r="D167" s="94"/>
      <c r="E167" s="85"/>
      <c r="F167" s="18"/>
      <c r="G167" s="29"/>
      <c r="H167" s="41">
        <f>SUM(F167-G167)</f>
        <v>0</v>
      </c>
    </row>
    <row r="168" spans="1:8" s="30" customFormat="1" ht="21" hidden="1">
      <c r="A168" s="64"/>
      <c r="B168" s="86"/>
      <c r="C168" s="97"/>
      <c r="D168" s="97"/>
      <c r="E168" s="85"/>
      <c r="F168" s="18"/>
      <c r="G168" s="29"/>
      <c r="H168" s="41"/>
    </row>
    <row r="169" spans="1:8" s="30" customFormat="1" ht="21" hidden="1">
      <c r="A169" s="91"/>
      <c r="B169" s="97"/>
      <c r="C169" s="97"/>
      <c r="D169" s="94"/>
      <c r="E169" s="85"/>
      <c r="F169" s="18"/>
      <c r="G169" s="29"/>
      <c r="H169" s="41"/>
    </row>
    <row r="170" spans="1:8" s="30" customFormat="1" ht="21" hidden="1">
      <c r="A170" s="91"/>
      <c r="B170" s="97"/>
      <c r="C170" s="97"/>
      <c r="D170" s="97"/>
      <c r="E170" s="85"/>
      <c r="F170" s="18"/>
      <c r="G170" s="29"/>
      <c r="H170" s="41"/>
    </row>
    <row r="171" spans="1:8" s="30" customFormat="1" ht="69" customHeight="1" hidden="1">
      <c r="A171" s="91"/>
      <c r="B171" s="97"/>
      <c r="C171" s="97"/>
      <c r="D171" s="94"/>
      <c r="E171" s="85"/>
      <c r="F171" s="18"/>
      <c r="G171" s="29"/>
      <c r="H171" s="41"/>
    </row>
    <row r="172" spans="1:8" s="30" customFormat="1" ht="21" hidden="1">
      <c r="A172" s="91"/>
      <c r="B172" s="97"/>
      <c r="C172" s="97"/>
      <c r="D172" s="97"/>
      <c r="E172" s="85"/>
      <c r="F172" s="18"/>
      <c r="G172" s="29"/>
      <c r="H172" s="41"/>
    </row>
    <row r="173" spans="1:8" s="30" customFormat="1" ht="21" hidden="1">
      <c r="A173" s="91"/>
      <c r="B173" s="97"/>
      <c r="C173" s="97"/>
      <c r="D173" s="94"/>
      <c r="E173" s="85"/>
      <c r="F173" s="18"/>
      <c r="G173" s="29"/>
      <c r="H173" s="41"/>
    </row>
    <row r="174" spans="1:8" s="30" customFormat="1" ht="21" hidden="1">
      <c r="A174" s="91"/>
      <c r="B174" s="97"/>
      <c r="C174" s="97"/>
      <c r="D174" s="97"/>
      <c r="E174" s="85"/>
      <c r="F174" s="18"/>
      <c r="G174" s="29"/>
      <c r="H174" s="41"/>
    </row>
    <row r="175" spans="1:8" s="30" customFormat="1" ht="21" hidden="1">
      <c r="A175" s="91"/>
      <c r="B175" s="97"/>
      <c r="C175" s="97"/>
      <c r="D175" s="94"/>
      <c r="E175" s="85"/>
      <c r="F175" s="18"/>
      <c r="G175" s="29"/>
      <c r="H175" s="41"/>
    </row>
    <row r="176" spans="1:8" s="30" customFormat="1" ht="21" hidden="1">
      <c r="A176" s="104"/>
      <c r="B176" s="90"/>
      <c r="C176" s="90"/>
      <c r="D176" s="96"/>
      <c r="E176" s="98"/>
      <c r="F176" s="26"/>
      <c r="G176" s="31"/>
      <c r="H176" s="42">
        <f>SUM(F176-G176)</f>
        <v>0</v>
      </c>
    </row>
    <row r="177" spans="1:8" s="30" customFormat="1" ht="21" hidden="1">
      <c r="A177" s="64"/>
      <c r="B177" s="86"/>
      <c r="C177" s="86"/>
      <c r="D177" s="8"/>
      <c r="E177" s="9"/>
      <c r="F177" s="18"/>
      <c r="G177" s="37"/>
      <c r="H177" s="34" t="e">
        <f>SUM(#REF!-G177)</f>
        <v>#REF!</v>
      </c>
    </row>
    <row r="178" spans="1:8" s="30" customFormat="1" ht="21" hidden="1" thickBot="1">
      <c r="A178" s="64"/>
      <c r="B178" s="86"/>
      <c r="C178" s="86"/>
      <c r="D178" s="8"/>
      <c r="E178" s="9"/>
      <c r="F178" s="43"/>
      <c r="G178" s="37"/>
      <c r="H178" s="36"/>
    </row>
    <row r="179" spans="1:8" s="30" customFormat="1" ht="21" hidden="1" thickBot="1">
      <c r="A179" s="108" t="s">
        <v>6</v>
      </c>
      <c r="B179" s="109">
        <v>1</v>
      </c>
      <c r="C179" s="109"/>
      <c r="D179" s="109"/>
      <c r="E179" s="110"/>
      <c r="F179" s="44">
        <f>SUM(F180:F184)</f>
        <v>0</v>
      </c>
      <c r="G179" s="44">
        <f>SUM(G180:G184)</f>
        <v>0</v>
      </c>
      <c r="H179" s="40">
        <f aca="true" t="shared" si="5" ref="H179:H186">SUM(F179-G179)</f>
        <v>0</v>
      </c>
    </row>
    <row r="180" spans="1:8" s="30" customFormat="1" ht="21" hidden="1">
      <c r="A180" s="103"/>
      <c r="B180" s="97"/>
      <c r="C180" s="97"/>
      <c r="D180" s="103"/>
      <c r="E180" s="111"/>
      <c r="F180" s="15"/>
      <c r="G180" s="14"/>
      <c r="H180" s="29">
        <f t="shared" si="5"/>
        <v>0</v>
      </c>
    </row>
    <row r="181" spans="1:8" s="30" customFormat="1" ht="37.5" customHeight="1" hidden="1">
      <c r="A181" s="61"/>
      <c r="B181" s="86"/>
      <c r="C181" s="86"/>
      <c r="D181" s="61"/>
      <c r="E181" s="85"/>
      <c r="F181" s="18"/>
      <c r="G181" s="25"/>
      <c r="H181" s="31">
        <f t="shared" si="5"/>
        <v>0</v>
      </c>
    </row>
    <row r="182" spans="1:8" s="30" customFormat="1" ht="19.5" customHeight="1" hidden="1">
      <c r="A182" s="61"/>
      <c r="B182" s="84"/>
      <c r="C182" s="84"/>
      <c r="D182" s="64"/>
      <c r="E182" s="85"/>
      <c r="F182" s="18"/>
      <c r="G182" s="25"/>
      <c r="H182" s="31">
        <f t="shared" si="5"/>
        <v>0</v>
      </c>
    </row>
    <row r="183" spans="1:8" s="30" customFormat="1" ht="15.75" customHeight="1" hidden="1">
      <c r="A183" s="89"/>
      <c r="B183" s="96"/>
      <c r="C183" s="96"/>
      <c r="D183" s="104"/>
      <c r="E183" s="85"/>
      <c r="F183" s="18"/>
      <c r="G183" s="45"/>
      <c r="H183" s="31">
        <f t="shared" si="5"/>
        <v>0</v>
      </c>
    </row>
    <row r="184" spans="1:8" s="30" customFormat="1" ht="21" hidden="1">
      <c r="A184" s="89"/>
      <c r="B184" s="96"/>
      <c r="C184" s="96"/>
      <c r="D184" s="104"/>
      <c r="E184" s="98"/>
      <c r="F184" s="26"/>
      <c r="G184" s="23"/>
      <c r="H184" s="33">
        <f t="shared" si="5"/>
        <v>0</v>
      </c>
    </row>
    <row r="185" spans="1:8" s="30" customFormat="1" ht="54" customHeight="1" hidden="1" thickBot="1">
      <c r="A185" s="77" t="s">
        <v>7</v>
      </c>
      <c r="B185" s="73">
        <v>24</v>
      </c>
      <c r="C185" s="73"/>
      <c r="D185" s="73"/>
      <c r="E185" s="74"/>
      <c r="F185" s="10">
        <f>SUM(F186:F207)</f>
        <v>0</v>
      </c>
      <c r="G185" s="10">
        <f>SUM(G186:G207)</f>
        <v>0</v>
      </c>
      <c r="H185" s="40">
        <f t="shared" si="5"/>
        <v>0</v>
      </c>
    </row>
    <row r="186" spans="1:8" s="30" customFormat="1" ht="42" customHeight="1" hidden="1">
      <c r="A186" s="103"/>
      <c r="B186" s="97"/>
      <c r="C186" s="97"/>
      <c r="D186" s="97"/>
      <c r="E186" s="85"/>
      <c r="F186" s="15"/>
      <c r="G186" s="14"/>
      <c r="H186" s="29">
        <f t="shared" si="5"/>
        <v>0</v>
      </c>
    </row>
    <row r="187" spans="1:8" s="30" customFormat="1" ht="42" customHeight="1" hidden="1">
      <c r="A187" s="103"/>
      <c r="B187" s="97"/>
      <c r="C187" s="97"/>
      <c r="D187" s="97"/>
      <c r="E187" s="85"/>
      <c r="F187" s="15"/>
      <c r="G187" s="15"/>
      <c r="H187" s="29"/>
    </row>
    <row r="188" spans="1:8" s="30" customFormat="1" ht="56.25" customHeight="1" hidden="1">
      <c r="A188" s="103"/>
      <c r="B188" s="97"/>
      <c r="C188" s="97"/>
      <c r="D188" s="97"/>
      <c r="E188" s="85"/>
      <c r="F188" s="15"/>
      <c r="G188" s="14"/>
      <c r="H188" s="29"/>
    </row>
    <row r="189" spans="1:8" s="30" customFormat="1" ht="43.5" customHeight="1" hidden="1">
      <c r="A189" s="61"/>
      <c r="B189" s="86"/>
      <c r="C189" s="86"/>
      <c r="D189" s="86"/>
      <c r="E189" s="85"/>
      <c r="F189" s="18"/>
      <c r="G189" s="17"/>
      <c r="H189" s="31">
        <f>SUM(F189-G189)</f>
        <v>0</v>
      </c>
    </row>
    <row r="190" spans="1:8" s="30" customFormat="1" ht="15.75" customHeight="1" hidden="1">
      <c r="A190" s="61"/>
      <c r="B190" s="86"/>
      <c r="C190" s="86"/>
      <c r="D190" s="86"/>
      <c r="E190" s="85"/>
      <c r="F190" s="18"/>
      <c r="G190" s="17"/>
      <c r="H190" s="31">
        <f>SUM(F190-G190)</f>
        <v>0</v>
      </c>
    </row>
    <row r="191" spans="1:8" s="30" customFormat="1" ht="21.75" customHeight="1" hidden="1">
      <c r="A191" s="61"/>
      <c r="B191" s="86"/>
      <c r="C191" s="86"/>
      <c r="D191" s="86"/>
      <c r="E191" s="83"/>
      <c r="F191" s="18"/>
      <c r="G191" s="17"/>
      <c r="H191" s="31">
        <f>SUM(F191-G191)</f>
        <v>0</v>
      </c>
    </row>
    <row r="192" spans="1:8" s="30" customFormat="1" ht="21.75" customHeight="1" hidden="1">
      <c r="A192" s="61"/>
      <c r="B192" s="86"/>
      <c r="C192" s="86"/>
      <c r="D192" s="86"/>
      <c r="E192" s="85"/>
      <c r="F192" s="18"/>
      <c r="G192" s="17"/>
      <c r="H192" s="31">
        <f>SUM(F192-G192)</f>
        <v>0</v>
      </c>
    </row>
    <row r="193" spans="1:8" s="30" customFormat="1" ht="18.75" customHeight="1" hidden="1">
      <c r="A193" s="103"/>
      <c r="B193" s="97"/>
      <c r="C193" s="97"/>
      <c r="D193" s="97"/>
      <c r="E193" s="85"/>
      <c r="F193" s="22"/>
      <c r="G193" s="17"/>
      <c r="H193" s="31">
        <f>SUM(F193-G193)</f>
        <v>0</v>
      </c>
    </row>
    <row r="194" spans="1:8" s="30" customFormat="1" ht="68.25" customHeight="1" hidden="1">
      <c r="A194" s="103"/>
      <c r="B194" s="97"/>
      <c r="C194" s="97"/>
      <c r="D194" s="97"/>
      <c r="E194" s="83"/>
      <c r="F194" s="22"/>
      <c r="G194" s="22"/>
      <c r="H194" s="31">
        <v>13800</v>
      </c>
    </row>
    <row r="195" spans="1:8" s="30" customFormat="1" ht="33.75" customHeight="1" hidden="1">
      <c r="A195" s="103"/>
      <c r="B195" s="97"/>
      <c r="C195" s="97"/>
      <c r="D195" s="97"/>
      <c r="E195" s="83"/>
      <c r="F195" s="22"/>
      <c r="G195" s="17"/>
      <c r="H195" s="31"/>
    </row>
    <row r="196" spans="1:8" s="30" customFormat="1" ht="72" customHeight="1" hidden="1">
      <c r="A196" s="103"/>
      <c r="B196" s="97">
        <v>110205</v>
      </c>
      <c r="C196" s="97"/>
      <c r="D196" s="97" t="s">
        <v>25</v>
      </c>
      <c r="E196" s="85"/>
      <c r="F196" s="18"/>
      <c r="G196" s="17"/>
      <c r="H196" s="31">
        <f aca="true" t="shared" si="6" ref="H196:H202">SUM(F196-G196)</f>
        <v>0</v>
      </c>
    </row>
    <row r="197" spans="1:8" s="30" customFormat="1" ht="22.5" customHeight="1" hidden="1">
      <c r="A197" s="103"/>
      <c r="B197" s="97"/>
      <c r="C197" s="97"/>
      <c r="D197" s="97"/>
      <c r="E197" s="85"/>
      <c r="F197" s="18"/>
      <c r="G197" s="17"/>
      <c r="H197" s="31">
        <f t="shared" si="6"/>
        <v>0</v>
      </c>
    </row>
    <row r="198" spans="1:8" s="30" customFormat="1" ht="17.25" customHeight="1" hidden="1">
      <c r="A198" s="103"/>
      <c r="B198" s="97"/>
      <c r="C198" s="97"/>
      <c r="D198" s="97"/>
      <c r="E198" s="85"/>
      <c r="F198" s="18"/>
      <c r="G198" s="17"/>
      <c r="H198" s="31">
        <f t="shared" si="6"/>
        <v>0</v>
      </c>
    </row>
    <row r="199" spans="1:8" s="30" customFormat="1" ht="28.5" customHeight="1" hidden="1">
      <c r="A199" s="103"/>
      <c r="B199" s="97"/>
      <c r="C199" s="97"/>
      <c r="D199" s="97"/>
      <c r="E199" s="83"/>
      <c r="F199" s="18"/>
      <c r="G199" s="17"/>
      <c r="H199" s="31">
        <f t="shared" si="6"/>
        <v>0</v>
      </c>
    </row>
    <row r="200" spans="1:8" s="30" customFormat="1" ht="23.25" customHeight="1" hidden="1">
      <c r="A200" s="103"/>
      <c r="B200" s="97"/>
      <c r="C200" s="97"/>
      <c r="D200" s="97"/>
      <c r="E200" s="85"/>
      <c r="F200" s="18"/>
      <c r="G200" s="17"/>
      <c r="H200" s="31">
        <f t="shared" si="6"/>
        <v>0</v>
      </c>
    </row>
    <row r="201" spans="1:8" s="30" customFormat="1" ht="21" customHeight="1" hidden="1">
      <c r="A201" s="103"/>
      <c r="B201" s="97"/>
      <c r="C201" s="97"/>
      <c r="D201" s="97"/>
      <c r="E201" s="85"/>
      <c r="F201" s="18"/>
      <c r="G201" s="17"/>
      <c r="H201" s="31">
        <f t="shared" si="6"/>
        <v>0</v>
      </c>
    </row>
    <row r="202" spans="1:8" s="30" customFormat="1" ht="18" customHeight="1" hidden="1">
      <c r="A202" s="103"/>
      <c r="B202" s="97"/>
      <c r="C202" s="97"/>
      <c r="D202" s="97"/>
      <c r="E202" s="83"/>
      <c r="F202" s="18"/>
      <c r="G202" s="17"/>
      <c r="H202" s="31">
        <f t="shared" si="6"/>
        <v>0</v>
      </c>
    </row>
    <row r="203" spans="1:8" s="30" customFormat="1" ht="42" customHeight="1" hidden="1">
      <c r="A203" s="103"/>
      <c r="B203" s="97"/>
      <c r="C203" s="97"/>
      <c r="D203" s="97"/>
      <c r="E203" s="85"/>
      <c r="F203" s="18"/>
      <c r="G203" s="17"/>
      <c r="H203" s="31"/>
    </row>
    <row r="204" spans="1:8" s="30" customFormat="1" ht="21.75" customHeight="1" hidden="1">
      <c r="A204" s="103"/>
      <c r="B204" s="97"/>
      <c r="C204" s="97"/>
      <c r="D204" s="97"/>
      <c r="E204" s="83"/>
      <c r="F204" s="18"/>
      <c r="G204" s="17"/>
      <c r="H204" s="31">
        <f aca="true" t="shared" si="7" ref="H204:H213">SUM(F204-G204)</f>
        <v>0</v>
      </c>
    </row>
    <row r="205" spans="1:8" s="30" customFormat="1" ht="35.25" customHeight="1" hidden="1">
      <c r="A205" s="103"/>
      <c r="B205" s="97"/>
      <c r="C205" s="97"/>
      <c r="D205" s="97"/>
      <c r="E205" s="85"/>
      <c r="F205" s="18"/>
      <c r="G205" s="17"/>
      <c r="H205" s="31">
        <f t="shared" si="7"/>
        <v>0</v>
      </c>
    </row>
    <row r="206" spans="1:8" s="30" customFormat="1" ht="57.75" customHeight="1" hidden="1">
      <c r="A206" s="100"/>
      <c r="B206" s="86"/>
      <c r="C206" s="86"/>
      <c r="D206" s="86"/>
      <c r="E206" s="85"/>
      <c r="F206" s="26"/>
      <c r="G206" s="26"/>
      <c r="H206" s="33">
        <f t="shared" si="7"/>
        <v>0</v>
      </c>
    </row>
    <row r="207" spans="1:8" s="30" customFormat="1" ht="20.25" hidden="1">
      <c r="A207" s="112"/>
      <c r="B207" s="112"/>
      <c r="C207" s="112"/>
      <c r="D207" s="112"/>
      <c r="E207" s="98"/>
      <c r="F207" s="20"/>
      <c r="G207" s="23"/>
      <c r="H207" s="33">
        <f t="shared" si="7"/>
        <v>0</v>
      </c>
    </row>
    <row r="208" spans="1:8" s="30" customFormat="1" ht="60.75" customHeight="1" hidden="1" thickBot="1">
      <c r="A208" s="72" t="s">
        <v>12</v>
      </c>
      <c r="B208" s="113">
        <v>15</v>
      </c>
      <c r="C208" s="113"/>
      <c r="D208" s="114"/>
      <c r="E208" s="115"/>
      <c r="F208" s="24">
        <f>F210+F212+F213+F214+F216</f>
        <v>0</v>
      </c>
      <c r="G208" s="24">
        <f>G209+G210+G211+G212+G213+G216+G214+G215</f>
        <v>0</v>
      </c>
      <c r="H208" s="40">
        <f t="shared" si="7"/>
        <v>0</v>
      </c>
    </row>
    <row r="209" spans="1:8" s="30" customFormat="1" ht="90" customHeight="1" hidden="1" thickBot="1">
      <c r="A209" s="99"/>
      <c r="B209" s="116"/>
      <c r="C209" s="116"/>
      <c r="D209" s="101"/>
      <c r="E209" s="102"/>
      <c r="F209" s="24">
        <f>F210+F211+F212+F213+F214+F217+F215+F216</f>
        <v>0</v>
      </c>
      <c r="G209" s="14"/>
      <c r="H209" s="41">
        <f t="shared" si="7"/>
        <v>0</v>
      </c>
    </row>
    <row r="210" spans="1:8" s="30" customFormat="1" ht="55.5" customHeight="1" hidden="1">
      <c r="A210" s="117"/>
      <c r="B210" s="118"/>
      <c r="C210" s="118"/>
      <c r="D210" s="117"/>
      <c r="E210" s="85"/>
      <c r="F210" s="22"/>
      <c r="G210" s="17"/>
      <c r="H210" s="31">
        <f t="shared" si="7"/>
        <v>0</v>
      </c>
    </row>
    <row r="211" spans="1:8" s="30" customFormat="1" ht="67.5" customHeight="1" hidden="1">
      <c r="A211" s="86"/>
      <c r="B211" s="87">
        <v>150118</v>
      </c>
      <c r="C211" s="87"/>
      <c r="D211" s="86" t="s">
        <v>24</v>
      </c>
      <c r="E211" s="85"/>
      <c r="F211" s="22"/>
      <c r="G211" s="17"/>
      <c r="H211" s="31">
        <f t="shared" si="7"/>
        <v>0</v>
      </c>
    </row>
    <row r="212" spans="1:8" s="30" customFormat="1" ht="62.25" customHeight="1" hidden="1">
      <c r="A212" s="86"/>
      <c r="B212" s="87"/>
      <c r="C212" s="87"/>
      <c r="D212" s="86"/>
      <c r="E212" s="85"/>
      <c r="F212" s="22"/>
      <c r="G212" s="17"/>
      <c r="H212" s="31">
        <f t="shared" si="7"/>
        <v>0</v>
      </c>
    </row>
    <row r="213" spans="1:8" s="30" customFormat="1" ht="63" customHeight="1" hidden="1" thickBot="1">
      <c r="A213" s="119"/>
      <c r="B213" s="120"/>
      <c r="C213" s="120"/>
      <c r="D213" s="90"/>
      <c r="E213" s="98"/>
      <c r="F213" s="46"/>
      <c r="G213" s="47"/>
      <c r="H213" s="31">
        <f t="shared" si="7"/>
        <v>0</v>
      </c>
    </row>
    <row r="214" spans="1:8" s="30" customFormat="1" ht="53.25" customHeight="1" hidden="1" thickBot="1">
      <c r="A214" s="55"/>
      <c r="B214" s="86"/>
      <c r="C214" s="86"/>
      <c r="D214" s="86"/>
      <c r="E214" s="85"/>
      <c r="F214" s="18"/>
      <c r="G214" s="47"/>
      <c r="H214" s="31"/>
    </row>
    <row r="215" spans="1:8" s="30" customFormat="1" ht="119.25" customHeight="1" hidden="1" thickBot="1">
      <c r="A215" s="55"/>
      <c r="B215" s="121"/>
      <c r="C215" s="121"/>
      <c r="D215" s="109"/>
      <c r="E215" s="122"/>
      <c r="F215" s="46"/>
      <c r="G215" s="47"/>
      <c r="H215" s="31"/>
    </row>
    <row r="216" spans="1:8" s="30" customFormat="1" ht="63" customHeight="1" hidden="1" thickBot="1">
      <c r="A216" s="123"/>
      <c r="B216" s="121"/>
      <c r="C216" s="121"/>
      <c r="D216" s="109"/>
      <c r="E216" s="85"/>
      <c r="F216" s="46"/>
      <c r="G216" s="47"/>
      <c r="H216" s="31">
        <f>SUM(F216-G216)</f>
        <v>0</v>
      </c>
    </row>
    <row r="217" spans="1:8" s="30" customFormat="1" ht="63" customHeight="1" hidden="1" thickBot="1">
      <c r="A217" s="124" t="s">
        <v>37</v>
      </c>
      <c r="B217" s="125">
        <v>53</v>
      </c>
      <c r="C217" s="125"/>
      <c r="D217" s="126"/>
      <c r="E217" s="122"/>
      <c r="F217" s="48">
        <f>F218+F219+F220</f>
        <v>0</v>
      </c>
      <c r="G217" s="48">
        <f>G218+G219+G220</f>
        <v>0</v>
      </c>
      <c r="H217" s="31">
        <f>SUM(F217-G217)</f>
        <v>0</v>
      </c>
    </row>
    <row r="218" spans="1:8" s="30" customFormat="1" ht="96" customHeight="1" hidden="1" thickBot="1">
      <c r="A218" s="123"/>
      <c r="B218" s="125"/>
      <c r="C218" s="125"/>
      <c r="D218" s="126"/>
      <c r="E218" s="127"/>
      <c r="F218" s="46"/>
      <c r="G218" s="47"/>
      <c r="H218" s="39"/>
    </row>
    <row r="219" spans="1:8" s="30" customFormat="1" ht="91.5" customHeight="1" hidden="1" thickBot="1">
      <c r="A219" s="123"/>
      <c r="B219" s="125"/>
      <c r="C219" s="125"/>
      <c r="D219" s="126"/>
      <c r="E219" s="128"/>
      <c r="F219" s="46"/>
      <c r="G219" s="46"/>
      <c r="H219" s="39"/>
    </row>
    <row r="220" spans="1:8" s="30" customFormat="1" ht="62.25" customHeight="1" hidden="1" thickBot="1">
      <c r="A220" s="123"/>
      <c r="B220" s="125"/>
      <c r="C220" s="125"/>
      <c r="D220" s="126"/>
      <c r="E220" s="128"/>
      <c r="F220" s="46"/>
      <c r="G220" s="46"/>
      <c r="H220" s="39"/>
    </row>
    <row r="221" spans="1:8" s="30" customFormat="1" ht="54" customHeight="1" hidden="1" thickBot="1">
      <c r="A221" s="129" t="s">
        <v>28</v>
      </c>
      <c r="B221" s="121">
        <v>20</v>
      </c>
      <c r="C221" s="121"/>
      <c r="D221" s="126"/>
      <c r="E221" s="122"/>
      <c r="F221" s="48">
        <f>F222</f>
        <v>0</v>
      </c>
      <c r="G221" s="47"/>
      <c r="H221" s="39"/>
    </row>
    <row r="222" spans="1:8" s="30" customFormat="1" ht="63" customHeight="1" hidden="1" thickBot="1">
      <c r="A222" s="123"/>
      <c r="B222" s="121">
        <v>90802</v>
      </c>
      <c r="C222" s="121"/>
      <c r="D222" s="109" t="s">
        <v>29</v>
      </c>
      <c r="E222" s="122"/>
      <c r="F222" s="46"/>
      <c r="G222" s="47"/>
      <c r="H222" s="39"/>
    </row>
    <row r="223" spans="1:9" s="30" customFormat="1" ht="21" hidden="1" thickBot="1">
      <c r="A223" s="130" t="s">
        <v>3</v>
      </c>
      <c r="B223" s="131"/>
      <c r="C223" s="131"/>
      <c r="D223" s="131"/>
      <c r="E223" s="132"/>
      <c r="F223" s="10"/>
      <c r="G223" s="10"/>
      <c r="H223" s="10" t="e">
        <f>SUM(H31+#REF!+H135+H165+H179+H185+H208)</f>
        <v>#REF!</v>
      </c>
      <c r="I223" s="49"/>
    </row>
    <row r="224" spans="1:9" s="30" customFormat="1" ht="21" hidden="1">
      <c r="A224" s="133"/>
      <c r="B224" s="100"/>
      <c r="C224" s="134"/>
      <c r="D224" s="134"/>
      <c r="E224" s="135"/>
      <c r="F224" s="50"/>
      <c r="G224" s="50"/>
      <c r="H224" s="50"/>
      <c r="I224" s="49"/>
    </row>
    <row r="225" spans="1:9" s="30" customFormat="1" ht="21" hidden="1">
      <c r="A225" s="133"/>
      <c r="B225" s="134"/>
      <c r="C225" s="51"/>
      <c r="D225" s="51"/>
      <c r="E225" s="51"/>
      <c r="F225" s="50"/>
      <c r="G225" s="50"/>
      <c r="H225" s="50"/>
      <c r="I225" s="49"/>
    </row>
    <row r="226" spans="1:9" s="30" customFormat="1" ht="21" hidden="1">
      <c r="A226" s="133"/>
      <c r="B226" s="134"/>
      <c r="C226" s="51"/>
      <c r="D226" s="51"/>
      <c r="E226" s="51"/>
      <c r="F226" s="50"/>
      <c r="G226" s="50"/>
      <c r="H226" s="50"/>
      <c r="I226" s="49"/>
    </row>
    <row r="227" spans="1:9" s="30" customFormat="1" ht="21" hidden="1">
      <c r="A227" s="133"/>
      <c r="B227" s="100"/>
      <c r="C227" s="134"/>
      <c r="D227" s="134"/>
      <c r="E227" s="51"/>
      <c r="F227" s="50"/>
      <c r="G227" s="50"/>
      <c r="H227" s="50"/>
      <c r="I227" s="49"/>
    </row>
    <row r="228" spans="1:9" s="30" customFormat="1" ht="21" hidden="1">
      <c r="A228" s="64"/>
      <c r="B228" s="61" t="s">
        <v>50</v>
      </c>
      <c r="C228" s="62"/>
      <c r="D228" s="93" t="s">
        <v>51</v>
      </c>
      <c r="E228" s="136" t="s">
        <v>52</v>
      </c>
      <c r="F228" s="51"/>
      <c r="I228" s="49"/>
    </row>
    <row r="229" spans="1:9" s="30" customFormat="1" ht="36" customHeight="1" hidden="1">
      <c r="A229" s="61" t="s">
        <v>71</v>
      </c>
      <c r="B229" s="61">
        <f>F30</f>
        <v>1093280</v>
      </c>
      <c r="C229" s="62"/>
      <c r="D229" s="62">
        <f>G30</f>
        <v>2396720</v>
      </c>
      <c r="E229" s="68">
        <f>B229+D229</f>
        <v>3490000</v>
      </c>
      <c r="F229" s="564" t="s">
        <v>69</v>
      </c>
      <c r="G229" s="565"/>
      <c r="H229" s="53"/>
      <c r="I229" s="54">
        <v>1538517</v>
      </c>
    </row>
    <row r="230" spans="1:9" s="30" customFormat="1" ht="21" hidden="1">
      <c r="A230" s="64"/>
      <c r="B230" s="64" t="e">
        <f>#REF!</f>
        <v>#REF!</v>
      </c>
      <c r="C230" s="65"/>
      <c r="D230" s="65" t="e">
        <f>#REF!</f>
        <v>#REF!</v>
      </c>
      <c r="E230" s="68" t="e">
        <f>B230+D230</f>
        <v>#REF!</v>
      </c>
      <c r="F230" s="542" t="s">
        <v>62</v>
      </c>
      <c r="G230" s="543"/>
      <c r="H230" s="55"/>
      <c r="I230" s="56" t="e">
        <f>B232</f>
        <v>#REF!</v>
      </c>
    </row>
    <row r="231" spans="1:9" s="30" customFormat="1" ht="102" hidden="1">
      <c r="A231" s="64" t="s">
        <v>65</v>
      </c>
      <c r="B231" s="64" t="e">
        <f>#REF!</f>
        <v>#REF!</v>
      </c>
      <c r="C231" s="65"/>
      <c r="D231" s="62"/>
      <c r="E231" s="68" t="e">
        <f>B231+D231</f>
        <v>#REF!</v>
      </c>
      <c r="F231" s="542" t="s">
        <v>64</v>
      </c>
      <c r="G231" s="543"/>
      <c r="H231" s="55"/>
      <c r="I231" s="56"/>
    </row>
    <row r="232" spans="1:9" s="30" customFormat="1" ht="39" customHeight="1" hidden="1">
      <c r="A232" s="61" t="s">
        <v>60</v>
      </c>
      <c r="B232" s="61" t="e">
        <f>B230+B231</f>
        <v>#REF!</v>
      </c>
      <c r="C232" s="62"/>
      <c r="D232" s="62" t="e">
        <f>D230+D231</f>
        <v>#REF!</v>
      </c>
      <c r="E232" s="68" t="e">
        <f>B232+D232</f>
        <v>#REF!</v>
      </c>
      <c r="F232" s="542" t="s">
        <v>67</v>
      </c>
      <c r="G232" s="543"/>
      <c r="H232" s="55"/>
      <c r="I232" s="56"/>
    </row>
    <row r="233" spans="1:9" s="30" customFormat="1" ht="21" hidden="1" thickBot="1">
      <c r="A233" s="61"/>
      <c r="B233" s="61"/>
      <c r="C233" s="62"/>
      <c r="D233" s="65"/>
      <c r="E233" s="68"/>
      <c r="F233" s="537" t="s">
        <v>63</v>
      </c>
      <c r="G233" s="538"/>
      <c r="H233" s="58"/>
      <c r="I233" s="59" t="e">
        <f>I229-I230-I231-I232</f>
        <v>#REF!</v>
      </c>
    </row>
    <row r="234" spans="1:9" s="1" customFormat="1" ht="21" hidden="1">
      <c r="A234" s="2" t="s">
        <v>44</v>
      </c>
      <c r="B234" s="61">
        <f>F81</f>
        <v>0</v>
      </c>
      <c r="C234" s="62"/>
      <c r="D234" s="62">
        <f>G81</f>
        <v>0</v>
      </c>
      <c r="E234" s="63">
        <f>B234+D234</f>
        <v>0</v>
      </c>
      <c r="F234" s="69"/>
      <c r="G234" s="70"/>
      <c r="H234" s="70"/>
      <c r="I234" s="71"/>
    </row>
    <row r="235" spans="1:9" s="1" customFormat="1" ht="36" hidden="1">
      <c r="A235" s="2" t="s">
        <v>45</v>
      </c>
      <c r="B235" s="61" t="e">
        <f>#REF!</f>
        <v>#REF!</v>
      </c>
      <c r="C235" s="62"/>
      <c r="D235" s="65"/>
      <c r="E235" s="63" t="e">
        <f>B235+D235</f>
        <v>#REF!</v>
      </c>
      <c r="F235" s="52"/>
      <c r="G235" s="55"/>
      <c r="H235" s="55"/>
      <c r="I235" s="56"/>
    </row>
    <row r="236" spans="1:9" s="1" customFormat="1" ht="21" hidden="1" thickBot="1">
      <c r="A236" s="2" t="s">
        <v>58</v>
      </c>
      <c r="B236" s="66">
        <f>F127</f>
        <v>0</v>
      </c>
      <c r="C236" s="307"/>
      <c r="D236" s="65"/>
      <c r="E236" s="63">
        <f>B236+D236</f>
        <v>0</v>
      </c>
      <c r="F236" s="57"/>
      <c r="G236" s="58"/>
      <c r="H236" s="58"/>
      <c r="I236" s="59"/>
    </row>
    <row r="237" spans="1:9" s="1" customFormat="1" ht="21" hidden="1" thickBot="1">
      <c r="A237" s="2" t="s">
        <v>27</v>
      </c>
      <c r="B237" s="66" t="e">
        <f>B229+B232+B234+B235+B236</f>
        <v>#REF!</v>
      </c>
      <c r="C237" s="307"/>
      <c r="D237" s="62" t="e">
        <f>D229+D232+D234+D235</f>
        <v>#REF!</v>
      </c>
      <c r="E237" s="67" t="e">
        <f>B237+D237</f>
        <v>#REF!</v>
      </c>
      <c r="F237" s="60"/>
      <c r="G237" s="21"/>
      <c r="H237" s="21"/>
      <c r="I237" s="49"/>
    </row>
    <row r="238" spans="1:9" s="1" customFormat="1" ht="17.25" hidden="1">
      <c r="A238" s="3"/>
      <c r="B238" s="3"/>
      <c r="C238" s="3"/>
      <c r="D238" s="3"/>
      <c r="E238" s="3"/>
      <c r="F238" s="3"/>
      <c r="I238" s="5"/>
    </row>
    <row r="239" spans="1:9" s="1" customFormat="1" ht="42.75" customHeight="1" hidden="1">
      <c r="A239" s="558" t="s">
        <v>70</v>
      </c>
      <c r="B239" s="559"/>
      <c r="C239" s="559"/>
      <c r="D239" s="559"/>
      <c r="E239" s="559"/>
      <c r="F239" s="559"/>
      <c r="G239" s="559"/>
      <c r="H239" s="559"/>
      <c r="I239" s="559"/>
    </row>
    <row r="240" spans="1:9" s="1" customFormat="1" ht="17.25">
      <c r="A240" s="4"/>
      <c r="B240" s="4"/>
      <c r="C240" s="4"/>
      <c r="D240" s="3"/>
      <c r="E240" s="3"/>
      <c r="F240" s="3"/>
      <c r="I240" s="5"/>
    </row>
    <row r="241" spans="1:9" s="1" customFormat="1" ht="22.5" hidden="1">
      <c r="A241" s="549"/>
      <c r="B241" s="550"/>
      <c r="C241" s="550"/>
      <c r="D241" s="550"/>
      <c r="E241" s="3"/>
      <c r="F241" s="4"/>
      <c r="I241" s="5"/>
    </row>
    <row r="242" spans="1:6" s="21" customFormat="1" ht="22.5">
      <c r="A242" s="197"/>
      <c r="B242" s="197"/>
      <c r="C242" s="197"/>
      <c r="D242" s="197"/>
      <c r="E242" s="60"/>
      <c r="F242" s="60"/>
    </row>
    <row r="243" spans="1:4" s="21" customFormat="1" ht="22.5">
      <c r="A243" s="208"/>
      <c r="B243" s="198"/>
      <c r="C243" s="198"/>
      <c r="D243" s="198"/>
    </row>
    <row r="244" spans="1:4" s="30" customFormat="1" ht="22.5">
      <c r="A244" s="208"/>
      <c r="B244" s="198"/>
      <c r="C244" s="198"/>
      <c r="D244" s="198"/>
    </row>
    <row r="245" spans="1:4" s="30" customFormat="1" ht="22.5">
      <c r="A245" s="208"/>
      <c r="B245" s="198"/>
      <c r="C245" s="198"/>
      <c r="D245" s="198"/>
    </row>
    <row r="246" spans="1:4" s="30" customFormat="1" ht="22.5">
      <c r="A246" s="208"/>
      <c r="B246" s="198"/>
      <c r="C246" s="198"/>
      <c r="D246" s="198"/>
    </row>
    <row r="247" spans="1:4" s="30" customFormat="1" ht="22.5">
      <c r="A247" s="208"/>
      <c r="B247" s="198"/>
      <c r="C247" s="198"/>
      <c r="D247" s="198"/>
    </row>
    <row r="248" spans="1:4" s="30" customFormat="1" ht="22.5">
      <c r="A248" s="198"/>
      <c r="B248" s="198"/>
      <c r="C248" s="198"/>
      <c r="D248" s="198"/>
    </row>
    <row r="249" spans="1:4" s="30" customFormat="1" ht="22.5">
      <c r="A249" s="198"/>
      <c r="B249" s="198"/>
      <c r="C249" s="198"/>
      <c r="D249" s="198"/>
    </row>
    <row r="250" spans="1:4" s="30" customFormat="1" ht="22.5">
      <c r="A250" s="199"/>
      <c r="B250" s="199"/>
      <c r="C250" s="199"/>
      <c r="D250" s="199"/>
    </row>
    <row r="251" spans="1:4" s="30" customFormat="1" ht="22.5">
      <c r="A251" s="199"/>
      <c r="B251" s="199"/>
      <c r="C251" s="199"/>
      <c r="D251" s="199"/>
    </row>
    <row r="252" s="30" customFormat="1" ht="20.25"/>
    <row r="253" s="30" customFormat="1" ht="20.25"/>
    <row r="254" s="30" customFormat="1" ht="20.25"/>
  </sheetData>
  <sheetProtection/>
  <mergeCells count="15">
    <mergeCell ref="F233:G233"/>
    <mergeCell ref="A239:I239"/>
    <mergeCell ref="A241:D241"/>
    <mergeCell ref="D96:E96"/>
    <mergeCell ref="A127:E127"/>
    <mergeCell ref="F229:G229"/>
    <mergeCell ref="F230:G230"/>
    <mergeCell ref="F231:G231"/>
    <mergeCell ref="F232:G232"/>
    <mergeCell ref="A1:F1"/>
    <mergeCell ref="G1:I1"/>
    <mergeCell ref="B3:E3"/>
    <mergeCell ref="A30:E30"/>
    <mergeCell ref="B50:E50"/>
    <mergeCell ref="B81:E81"/>
  </mergeCells>
  <printOptions/>
  <pageMargins left="0.7480314960629921" right="0.7480314960629921" top="0.984251968503937" bottom="0.984251968503937" header="0.5118110236220472" footer="0.5118110236220472"/>
  <pageSetup fitToHeight="2" fitToWidth="2"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view="pageBreakPreview" zoomScale="75" zoomScaleNormal="50" zoomScaleSheetLayoutView="75" zoomScalePageLayoutView="0" workbookViewId="0" topLeftCell="A1">
      <selection activeCell="G96" sqref="G96"/>
    </sheetView>
  </sheetViews>
  <sheetFormatPr defaultColWidth="9.00390625" defaultRowHeight="12.75"/>
  <cols>
    <col min="1" max="1" width="8.875" style="0" customWidth="1"/>
    <col min="2" max="2" width="35.00390625" style="0" customWidth="1"/>
    <col min="3" max="3" width="15.375" style="0" customWidth="1"/>
    <col min="4" max="4" width="33.50390625" style="0" customWidth="1"/>
    <col min="5" max="5" width="48.125" style="0" customWidth="1"/>
    <col min="6" max="6" width="19.00390625" style="0" hidden="1" customWidth="1"/>
    <col min="7" max="7" width="18.375" style="0" customWidth="1"/>
    <col min="8" max="8" width="17.50390625" style="0" hidden="1" customWidth="1"/>
    <col min="9" max="9" width="0.5" style="0" hidden="1" customWidth="1"/>
    <col min="10" max="10" width="20.50390625" style="0" hidden="1" customWidth="1"/>
  </cols>
  <sheetData>
    <row r="1" spans="1:10" ht="66.75" customHeight="1" thickBot="1">
      <c r="A1" s="592" t="s">
        <v>273</v>
      </c>
      <c r="B1" s="592"/>
      <c r="C1" s="592"/>
      <c r="D1" s="592"/>
      <c r="E1" s="592"/>
      <c r="F1" s="592"/>
      <c r="G1" s="593"/>
      <c r="H1" s="594"/>
      <c r="I1" s="595"/>
      <c r="J1" s="595"/>
    </row>
    <row r="2" spans="1:10" s="30" customFormat="1" ht="21" thickBot="1">
      <c r="A2" s="596"/>
      <c r="B2" s="597"/>
      <c r="C2" s="597"/>
      <c r="D2" s="597"/>
      <c r="E2" s="597"/>
      <c r="F2" s="13"/>
      <c r="G2" s="596"/>
      <c r="H2" s="597"/>
      <c r="I2" s="597"/>
      <c r="J2" s="598"/>
    </row>
    <row r="3" spans="1:10" s="30" customFormat="1" ht="42" customHeight="1" thickBot="1">
      <c r="A3" s="337" t="s">
        <v>264</v>
      </c>
      <c r="B3" s="338"/>
      <c r="C3" s="339" t="s">
        <v>263</v>
      </c>
      <c r="D3" s="339" t="s">
        <v>265</v>
      </c>
      <c r="E3" s="339" t="s">
        <v>266</v>
      </c>
      <c r="F3" s="73" t="s">
        <v>267</v>
      </c>
      <c r="G3" s="73" t="s">
        <v>270</v>
      </c>
      <c r="H3" s="204" t="s">
        <v>271</v>
      </c>
      <c r="I3" s="350"/>
      <c r="J3" s="75" t="s">
        <v>61</v>
      </c>
    </row>
    <row r="4" spans="1:10" s="30" customFormat="1" ht="35.25" customHeight="1" hidden="1" thickBot="1">
      <c r="A4" s="342"/>
      <c r="B4" s="343"/>
      <c r="C4" s="339"/>
      <c r="D4" s="339"/>
      <c r="E4" s="339"/>
      <c r="F4" s="344"/>
      <c r="G4" s="386"/>
      <c r="H4" s="386"/>
      <c r="I4" s="386"/>
      <c r="J4" s="387"/>
    </row>
    <row r="5" spans="1:10" s="30" customFormat="1" ht="103.5" customHeight="1" hidden="1" thickBot="1">
      <c r="A5" s="385"/>
      <c r="B5" s="385"/>
      <c r="C5" s="406"/>
      <c r="D5" s="352"/>
      <c r="E5" s="349"/>
      <c r="F5" s="336"/>
      <c r="G5" s="388"/>
      <c r="H5" s="389"/>
      <c r="I5" s="390"/>
      <c r="J5" s="391"/>
    </row>
    <row r="6" spans="1:10" s="30" customFormat="1" ht="65.25" customHeight="1" hidden="1" thickBot="1">
      <c r="A6" s="354"/>
      <c r="B6" s="354"/>
      <c r="C6" s="353"/>
      <c r="D6" s="352"/>
      <c r="E6" s="352"/>
      <c r="F6" s="335"/>
      <c r="G6" s="392"/>
      <c r="H6" s="393"/>
      <c r="I6" s="394"/>
      <c r="J6" s="391"/>
    </row>
    <row r="7" spans="1:10" s="30" customFormat="1" ht="98.25" customHeight="1" hidden="1" thickBot="1">
      <c r="A7" s="354"/>
      <c r="B7" s="354"/>
      <c r="C7" s="353"/>
      <c r="D7" s="352"/>
      <c r="E7" s="352"/>
      <c r="F7" s="335"/>
      <c r="G7" s="392"/>
      <c r="H7" s="393"/>
      <c r="I7" s="394"/>
      <c r="J7" s="391"/>
    </row>
    <row r="8" spans="1:10" s="30" customFormat="1" ht="108" customHeight="1" hidden="1">
      <c r="A8" s="384"/>
      <c r="B8" s="383"/>
      <c r="C8" s="356"/>
      <c r="D8" s="357"/>
      <c r="E8" s="352"/>
      <c r="F8" s="358"/>
      <c r="G8" s="395"/>
      <c r="H8" s="396"/>
      <c r="I8" s="397"/>
      <c r="J8" s="398"/>
    </row>
    <row r="9" spans="1:10" s="30" customFormat="1" ht="155.25" customHeight="1" hidden="1">
      <c r="A9" s="340"/>
      <c r="B9" s="360"/>
      <c r="C9" s="356"/>
      <c r="D9" s="361"/>
      <c r="E9" s="362"/>
      <c r="F9" s="359"/>
      <c r="G9" s="395"/>
      <c r="H9" s="399"/>
      <c r="I9" s="400"/>
      <c r="J9" s="398"/>
    </row>
    <row r="10" spans="1:10" s="30" customFormat="1" ht="100.5" customHeight="1" hidden="1">
      <c r="A10" s="341"/>
      <c r="B10" s="363"/>
      <c r="C10" s="364"/>
      <c r="D10" s="365"/>
      <c r="E10" s="368"/>
      <c r="F10" s="355"/>
      <c r="G10" s="401"/>
      <c r="H10" s="402"/>
      <c r="I10" s="403"/>
      <c r="J10" s="398"/>
    </row>
    <row r="11" spans="1:10" s="30" customFormat="1" ht="36.75" customHeight="1" hidden="1" thickBot="1">
      <c r="A11" s="354"/>
      <c r="B11" s="2"/>
      <c r="C11" s="2"/>
      <c r="D11" s="2"/>
      <c r="E11" s="2"/>
      <c r="F11" s="2"/>
      <c r="G11" s="2"/>
      <c r="H11" s="502"/>
      <c r="I11" s="404"/>
      <c r="J11" s="405"/>
    </row>
    <row r="12" spans="1:10" s="30" customFormat="1" ht="36.75" customHeight="1" thickBot="1">
      <c r="A12" s="507"/>
      <c r="B12" s="599" t="s">
        <v>284</v>
      </c>
      <c r="C12" s="600"/>
      <c r="D12" s="600"/>
      <c r="E12" s="600"/>
      <c r="F12" s="508"/>
      <c r="G12" s="508"/>
      <c r="H12" s="508"/>
      <c r="I12" s="509"/>
      <c r="J12" s="510"/>
    </row>
    <row r="13" spans="1:10" s="30" customFormat="1" ht="36.75" customHeight="1" thickBot="1">
      <c r="A13" s="507"/>
      <c r="B13" s="508"/>
      <c r="C13" s="508"/>
      <c r="D13" s="508"/>
      <c r="E13" s="508"/>
      <c r="F13" s="508"/>
      <c r="G13" s="508"/>
      <c r="H13" s="508"/>
      <c r="I13" s="509"/>
      <c r="J13" s="510"/>
    </row>
    <row r="14" spans="1:10" s="30" customFormat="1" ht="36" customHeight="1" thickBot="1">
      <c r="A14" s="342" t="s">
        <v>277</v>
      </c>
      <c r="B14" s="371" t="s">
        <v>278</v>
      </c>
      <c r="C14" s="372"/>
      <c r="D14" s="372"/>
      <c r="E14" s="373"/>
      <c r="F14" s="374" t="e">
        <f>F16+F19+F22+#REF!+#REF!+#REF!+#REF!+#REF!</f>
        <v>#REF!</v>
      </c>
      <c r="G14" s="372">
        <f>SUM(G16:G31)</f>
        <v>4444600</v>
      </c>
      <c r="H14" s="372">
        <f>H15+H16+H19+H20+H21+H22+H23</f>
        <v>0</v>
      </c>
      <c r="I14" s="372">
        <f>I15+I16+I19+I20+I21+I22+I23</f>
        <v>0</v>
      </c>
      <c r="J14" s="372">
        <f>J15+J16+J19+J20+J21+J22+J23</f>
        <v>3424600</v>
      </c>
    </row>
    <row r="15" spans="1:10" s="30" customFormat="1" ht="81" customHeight="1" hidden="1">
      <c r="A15" s="385"/>
      <c r="B15" s="383"/>
      <c r="C15" s="356"/>
      <c r="D15" s="356"/>
      <c r="E15" s="411"/>
      <c r="F15" s="356"/>
      <c r="G15" s="356"/>
      <c r="H15" s="356"/>
      <c r="I15" s="410"/>
      <c r="J15" s="407">
        <f>G15+H15</f>
        <v>0</v>
      </c>
    </row>
    <row r="16" spans="1:10" s="30" customFormat="1" ht="78">
      <c r="A16" s="347"/>
      <c r="B16" s="452"/>
      <c r="C16" s="437">
        <v>150</v>
      </c>
      <c r="D16" s="513" t="s">
        <v>290</v>
      </c>
      <c r="E16" s="525" t="s">
        <v>299</v>
      </c>
      <c r="F16" s="356"/>
      <c r="G16" s="356">
        <v>2924600</v>
      </c>
      <c r="H16" s="413"/>
      <c r="I16" s="408"/>
      <c r="J16" s="407">
        <f>G16+H16</f>
        <v>2924600</v>
      </c>
    </row>
    <row r="17" spans="1:10" s="30" customFormat="1" ht="21" hidden="1">
      <c r="A17" s="347"/>
      <c r="B17" s="452"/>
      <c r="C17" s="356"/>
      <c r="D17" s="356"/>
      <c r="E17" s="412"/>
      <c r="F17" s="356"/>
      <c r="G17" s="356"/>
      <c r="H17" s="413"/>
      <c r="I17" s="408"/>
      <c r="J17" s="407"/>
    </row>
    <row r="18" spans="1:10" s="30" customFormat="1" ht="21" hidden="1">
      <c r="A18" s="347"/>
      <c r="B18" s="452"/>
      <c r="C18" s="356"/>
      <c r="D18" s="356"/>
      <c r="E18" s="412"/>
      <c r="F18" s="356"/>
      <c r="G18" s="356"/>
      <c r="H18" s="413"/>
      <c r="I18" s="408"/>
      <c r="J18" s="407"/>
    </row>
    <row r="19" spans="1:10" s="30" customFormat="1" ht="27">
      <c r="A19" s="341"/>
      <c r="B19" s="453"/>
      <c r="C19" s="437">
        <v>4082</v>
      </c>
      <c r="D19" s="513" t="s">
        <v>291</v>
      </c>
      <c r="E19" s="526" t="s">
        <v>302</v>
      </c>
      <c r="F19" s="364"/>
      <c r="G19" s="364">
        <v>500000</v>
      </c>
      <c r="H19" s="414"/>
      <c r="I19" s="409"/>
      <c r="J19" s="407">
        <f>G19+H19</f>
        <v>500000</v>
      </c>
    </row>
    <row r="20" spans="1:10" s="30" customFormat="1" ht="77.25" customHeight="1" hidden="1">
      <c r="A20" s="341"/>
      <c r="B20" s="453"/>
      <c r="C20" s="356"/>
      <c r="D20" s="356"/>
      <c r="E20" s="527"/>
      <c r="F20" s="364"/>
      <c r="G20" s="364"/>
      <c r="H20" s="414"/>
      <c r="I20" s="409"/>
      <c r="J20" s="407">
        <f>G20+H20</f>
        <v>0</v>
      </c>
    </row>
    <row r="21" spans="1:10" s="30" customFormat="1" ht="96.75" customHeight="1" hidden="1">
      <c r="A21" s="341"/>
      <c r="B21" s="453"/>
      <c r="C21" s="356"/>
      <c r="D21" s="370"/>
      <c r="E21" s="528"/>
      <c r="F21" s="364"/>
      <c r="G21" s="364"/>
      <c r="H21" s="440"/>
      <c r="I21" s="409"/>
      <c r="J21" s="407">
        <f>G21+H21</f>
        <v>0</v>
      </c>
    </row>
    <row r="22" spans="1:10" s="30" customFormat="1" ht="120" customHeight="1" hidden="1">
      <c r="A22" s="341"/>
      <c r="B22" s="453"/>
      <c r="C22" s="364"/>
      <c r="D22" s="370"/>
      <c r="E22" s="528"/>
      <c r="F22" s="364"/>
      <c r="G22" s="364"/>
      <c r="H22" s="414"/>
      <c r="I22" s="409"/>
      <c r="J22" s="407">
        <f>G22+H22</f>
        <v>0</v>
      </c>
    </row>
    <row r="23" spans="1:10" s="30" customFormat="1" ht="21" hidden="1" thickBot="1">
      <c r="A23" s="345"/>
      <c r="B23" s="457"/>
      <c r="C23" s="366"/>
      <c r="D23" s="376"/>
      <c r="E23" s="529"/>
      <c r="F23" s="366">
        <v>200000</v>
      </c>
      <c r="G23" s="366"/>
      <c r="H23" s="414"/>
      <c r="I23" s="409"/>
      <c r="J23" s="407">
        <f>G23+H23</f>
        <v>0</v>
      </c>
    </row>
    <row r="24" spans="1:10" s="30" customFormat="1" ht="30.75" hidden="1" thickBot="1">
      <c r="A24" s="354"/>
      <c r="B24" s="504"/>
      <c r="C24" s="425"/>
      <c r="D24" s="514"/>
      <c r="E24" s="530"/>
      <c r="F24" s="355"/>
      <c r="G24" s="505"/>
      <c r="H24" s="382">
        <f>H28+H29+H30+H33+H35+H38</f>
        <v>0</v>
      </c>
      <c r="I24" s="382">
        <f>I28+I29+I30+I33+I35+I38</f>
        <v>0</v>
      </c>
      <c r="J24" s="382">
        <f>J28+J29+J30+J33+J35+J38</f>
        <v>4365000</v>
      </c>
    </row>
    <row r="25" spans="1:10" s="30" customFormat="1" ht="21" hidden="1" thickBot="1">
      <c r="A25" s="384"/>
      <c r="B25" s="503"/>
      <c r="C25" s="437"/>
      <c r="D25" s="361"/>
      <c r="E25" s="531"/>
      <c r="F25" s="437"/>
      <c r="G25" s="437"/>
      <c r="H25" s="416"/>
      <c r="I25" s="417"/>
      <c r="J25" s="418">
        <f>G25+H25</f>
        <v>0</v>
      </c>
    </row>
    <row r="26" spans="1:10" s="30" customFormat="1" ht="21" hidden="1">
      <c r="A26" s="340"/>
      <c r="B26" s="456"/>
      <c r="C26" s="356"/>
      <c r="D26" s="361"/>
      <c r="E26" s="528"/>
      <c r="F26" s="356"/>
      <c r="G26" s="356"/>
      <c r="H26" s="413"/>
      <c r="I26" s="419"/>
      <c r="J26" s="418">
        <f>G26+H26</f>
        <v>0</v>
      </c>
    </row>
    <row r="27" spans="1:10" s="30" customFormat="1" ht="21" hidden="1">
      <c r="A27" s="341"/>
      <c r="B27" s="453"/>
      <c r="C27" s="366"/>
      <c r="D27" s="367"/>
      <c r="E27" s="532"/>
      <c r="F27" s="364"/>
      <c r="G27" s="364"/>
      <c r="H27" s="364"/>
      <c r="I27" s="420"/>
      <c r="J27" s="418"/>
    </row>
    <row r="28" spans="1:10" s="30" customFormat="1" ht="80.25" customHeight="1">
      <c r="A28" s="345"/>
      <c r="B28" s="453"/>
      <c r="C28" s="425">
        <v>7110</v>
      </c>
      <c r="D28" s="514" t="s">
        <v>292</v>
      </c>
      <c r="E28" s="533" t="s">
        <v>303</v>
      </c>
      <c r="F28" s="366"/>
      <c r="G28" s="366">
        <v>1000000</v>
      </c>
      <c r="H28" s="421"/>
      <c r="I28" s="422"/>
      <c r="J28" s="418">
        <f aca="true" t="shared" si="0" ref="J28:J38">G28+H28</f>
        <v>1000000</v>
      </c>
    </row>
    <row r="29" spans="1:10" s="30" customFormat="1" ht="21" hidden="1">
      <c r="A29" s="345"/>
      <c r="B29" s="465"/>
      <c r="C29" s="356"/>
      <c r="D29" s="361"/>
      <c r="E29" s="377"/>
      <c r="F29" s="366"/>
      <c r="G29" s="366"/>
      <c r="H29" s="423"/>
      <c r="I29" s="422"/>
      <c r="J29" s="424">
        <f t="shared" si="0"/>
        <v>0</v>
      </c>
    </row>
    <row r="30" spans="1:10" s="30" customFormat="1" ht="90" customHeight="1" hidden="1" thickBot="1">
      <c r="A30" s="345"/>
      <c r="B30" s="457"/>
      <c r="C30" s="364"/>
      <c r="D30" s="365"/>
      <c r="E30" s="368"/>
      <c r="F30" s="366"/>
      <c r="G30" s="366"/>
      <c r="H30" s="423"/>
      <c r="I30" s="422"/>
      <c r="J30" s="424">
        <f t="shared" si="0"/>
        <v>0</v>
      </c>
    </row>
    <row r="31" spans="1:10" s="30" customFormat="1" ht="57.75" customHeight="1" thickBot="1">
      <c r="A31" s="345"/>
      <c r="B31" s="457"/>
      <c r="C31" s="356">
        <v>7680</v>
      </c>
      <c r="D31" s="523" t="s">
        <v>306</v>
      </c>
      <c r="E31" s="368" t="s">
        <v>307</v>
      </c>
      <c r="F31" s="366"/>
      <c r="G31" s="366">
        <v>20000</v>
      </c>
      <c r="H31" s="423"/>
      <c r="I31" s="422"/>
      <c r="J31" s="534"/>
    </row>
    <row r="32" spans="1:10" s="30" customFormat="1" ht="42" hidden="1" thickBot="1">
      <c r="A32" s="345"/>
      <c r="B32" s="457"/>
      <c r="C32" s="356"/>
      <c r="D32" s="365" t="s">
        <v>272</v>
      </c>
      <c r="E32" s="368"/>
      <c r="F32" s="366"/>
      <c r="G32" s="366"/>
      <c r="H32" s="423"/>
      <c r="I32" s="422"/>
      <c r="J32" s="425">
        <f t="shared" si="0"/>
        <v>0</v>
      </c>
    </row>
    <row r="33" spans="1:10" s="30" customFormat="1" ht="44.25" customHeight="1" thickBot="1">
      <c r="A33" s="342" t="s">
        <v>268</v>
      </c>
      <c r="B33" s="371" t="s">
        <v>68</v>
      </c>
      <c r="C33" s="372"/>
      <c r="D33" s="372"/>
      <c r="E33" s="373"/>
      <c r="F33" s="366"/>
      <c r="G33" s="467">
        <f>SUM(G35:G39)</f>
        <v>1745000</v>
      </c>
      <c r="H33" s="366"/>
      <c r="I33" s="421"/>
      <c r="J33" s="425">
        <f t="shared" si="0"/>
        <v>1745000</v>
      </c>
    </row>
    <row r="34" spans="1:10" s="30" customFormat="1" ht="44.25" customHeight="1" hidden="1">
      <c r="A34" s="385"/>
      <c r="B34" s="383"/>
      <c r="C34" s="356"/>
      <c r="D34" s="356"/>
      <c r="E34" s="411"/>
      <c r="F34" s="458"/>
      <c r="G34" s="458"/>
      <c r="H34" s="364"/>
      <c r="I34" s="448"/>
      <c r="J34" s="425">
        <f t="shared" si="0"/>
        <v>0</v>
      </c>
    </row>
    <row r="35" spans="1:10" s="30" customFormat="1" ht="118.5" customHeight="1">
      <c r="A35" s="347"/>
      <c r="B35" s="460"/>
      <c r="C35" s="437">
        <v>4082</v>
      </c>
      <c r="D35" s="513" t="s">
        <v>293</v>
      </c>
      <c r="E35" s="516" t="s">
        <v>288</v>
      </c>
      <c r="F35" s="364"/>
      <c r="G35" s="364">
        <v>140000</v>
      </c>
      <c r="H35" s="364"/>
      <c r="I35" s="448"/>
      <c r="J35" s="425">
        <f t="shared" si="0"/>
        <v>140000</v>
      </c>
    </row>
    <row r="36" spans="1:10" s="30" customFormat="1" ht="118.5" customHeight="1">
      <c r="A36" s="347"/>
      <c r="B36" s="452"/>
      <c r="C36" s="437">
        <v>5011</v>
      </c>
      <c r="D36" s="513" t="s">
        <v>304</v>
      </c>
      <c r="E36" s="516" t="s">
        <v>305</v>
      </c>
      <c r="F36" s="366"/>
      <c r="G36" s="366">
        <v>30000</v>
      </c>
      <c r="H36" s="366"/>
      <c r="I36" s="421"/>
      <c r="J36" s="467"/>
    </row>
    <row r="37" spans="1:10" s="30" customFormat="1" ht="118.5" customHeight="1">
      <c r="A37" s="347"/>
      <c r="B37" s="452"/>
      <c r="C37" s="425">
        <v>7110</v>
      </c>
      <c r="D37" s="514" t="s">
        <v>292</v>
      </c>
      <c r="E37" s="530" t="s">
        <v>279</v>
      </c>
      <c r="F37" s="355">
        <f>F39+F40+F44</f>
        <v>0</v>
      </c>
      <c r="G37" s="505">
        <v>80000</v>
      </c>
      <c r="H37" s="366"/>
      <c r="I37" s="421"/>
      <c r="J37" s="467"/>
    </row>
    <row r="38" spans="1:10" s="30" customFormat="1" ht="85.5" customHeight="1" thickBot="1">
      <c r="A38" s="341"/>
      <c r="B38" s="453"/>
      <c r="C38" s="437">
        <v>8110</v>
      </c>
      <c r="D38" s="513" t="s">
        <v>294</v>
      </c>
      <c r="E38" s="517" t="s">
        <v>287</v>
      </c>
      <c r="F38" s="366"/>
      <c r="G38" s="366">
        <v>1480000</v>
      </c>
      <c r="H38" s="366"/>
      <c r="I38" s="421"/>
      <c r="J38" s="467">
        <f t="shared" si="0"/>
        <v>1480000</v>
      </c>
    </row>
    <row r="39" spans="1:10" s="30" customFormat="1" ht="94.5" customHeight="1" thickBot="1">
      <c r="A39" s="341"/>
      <c r="B39" s="453"/>
      <c r="C39" s="437">
        <v>8110</v>
      </c>
      <c r="D39" s="513" t="s">
        <v>294</v>
      </c>
      <c r="E39" s="517" t="s">
        <v>289</v>
      </c>
      <c r="F39" s="468"/>
      <c r="G39" s="515">
        <v>15000</v>
      </c>
      <c r="H39" s="497"/>
      <c r="I39" s="468">
        <f>I40</f>
        <v>0</v>
      </c>
      <c r="J39" s="469"/>
    </row>
    <row r="40" spans="1:10" s="30" customFormat="1" ht="115.5" customHeight="1" hidden="1" thickBot="1">
      <c r="A40" s="341"/>
      <c r="B40" s="453"/>
      <c r="C40" s="356"/>
      <c r="D40" s="370"/>
      <c r="E40" s="415"/>
      <c r="F40" s="443"/>
      <c r="G40" s="443"/>
      <c r="H40" s="470"/>
      <c r="I40" s="466">
        <f>I41+I46+I47+I48+I49</f>
        <v>0</v>
      </c>
      <c r="J40" s="471">
        <f>G40+H40</f>
        <v>0</v>
      </c>
    </row>
    <row r="41" spans="1:10" s="30" customFormat="1" ht="21" thickBot="1">
      <c r="A41" s="341"/>
      <c r="B41" s="453"/>
      <c r="C41" s="364"/>
      <c r="D41" s="370"/>
      <c r="E41" s="415"/>
      <c r="F41" s="470"/>
      <c r="G41" s="434"/>
      <c r="H41" s="474"/>
      <c r="I41" s="475"/>
      <c r="J41" s="427">
        <f>G41+H41</f>
        <v>0</v>
      </c>
    </row>
    <row r="42" spans="1:10" s="30" customFormat="1" ht="21" thickBot="1">
      <c r="A42" s="341"/>
      <c r="B42" s="453"/>
      <c r="C42" s="364"/>
      <c r="D42" s="370"/>
      <c r="E42" s="412"/>
      <c r="F42" s="356"/>
      <c r="G42" s="446"/>
      <c r="H42" s="413"/>
      <c r="I42" s="419"/>
      <c r="J42" s="418"/>
    </row>
    <row r="43" spans="1:10" s="30" customFormat="1" ht="35.25" thickBot="1">
      <c r="A43" s="342" t="s">
        <v>274</v>
      </c>
      <c r="B43" s="454" t="s">
        <v>275</v>
      </c>
      <c r="C43" s="372"/>
      <c r="D43" s="372"/>
      <c r="E43" s="372"/>
      <c r="F43" s="364"/>
      <c r="G43" s="506">
        <f>SUM(G44:G48)</f>
        <v>1000000</v>
      </c>
      <c r="H43" s="414"/>
      <c r="I43" s="420"/>
      <c r="J43" s="418"/>
    </row>
    <row r="44" spans="1:10" s="30" customFormat="1" ht="39" hidden="1">
      <c r="A44" s="351"/>
      <c r="B44" s="455"/>
      <c r="C44" s="375">
        <v>3033</v>
      </c>
      <c r="D44" s="522" t="s">
        <v>295</v>
      </c>
      <c r="E44" s="518" t="s">
        <v>276</v>
      </c>
      <c r="F44" s="364"/>
      <c r="G44" s="448"/>
      <c r="H44" s="414"/>
      <c r="I44" s="420"/>
      <c r="J44" s="418"/>
    </row>
    <row r="45" spans="1:10" s="30" customFormat="1" ht="21">
      <c r="A45" s="340"/>
      <c r="B45" s="456"/>
      <c r="C45" s="356"/>
      <c r="D45" s="361"/>
      <c r="E45" s="415"/>
      <c r="F45" s="364"/>
      <c r="G45" s="448"/>
      <c r="H45" s="414"/>
      <c r="I45" s="420"/>
      <c r="J45" s="418"/>
    </row>
    <row r="46" spans="1:10" s="30" customFormat="1" ht="36" thickBot="1">
      <c r="A46" s="341"/>
      <c r="B46" s="453"/>
      <c r="C46" s="425">
        <v>3242</v>
      </c>
      <c r="D46" s="523" t="s">
        <v>296</v>
      </c>
      <c r="E46" s="519" t="s">
        <v>280</v>
      </c>
      <c r="F46" s="364"/>
      <c r="G46" s="364">
        <v>1000000</v>
      </c>
      <c r="H46" s="414"/>
      <c r="I46" s="420"/>
      <c r="J46" s="418"/>
    </row>
    <row r="47" spans="1:10" s="30" customFormat="1" ht="21" customHeight="1" hidden="1" thickBot="1">
      <c r="A47" s="345"/>
      <c r="B47" s="453"/>
      <c r="C47" s="372">
        <v>3033</v>
      </c>
      <c r="D47" s="372" t="s">
        <v>276</v>
      </c>
      <c r="E47" s="372" t="s">
        <v>276</v>
      </c>
      <c r="F47" s="364"/>
      <c r="G47" s="364"/>
      <c r="H47" s="414"/>
      <c r="I47" s="420"/>
      <c r="J47" s="418"/>
    </row>
    <row r="48" spans="1:10" s="30" customFormat="1" ht="21" hidden="1" thickBot="1">
      <c r="A48" s="341"/>
      <c r="B48" s="456"/>
      <c r="C48" s="356"/>
      <c r="D48" s="361"/>
      <c r="E48" s="362"/>
      <c r="F48" s="356"/>
      <c r="G48" s="356"/>
      <c r="H48" s="413"/>
      <c r="I48" s="420"/>
      <c r="J48" s="418"/>
    </row>
    <row r="49" spans="1:10" s="30" customFormat="1" ht="21" hidden="1" thickBot="1">
      <c r="A49" s="345"/>
      <c r="B49" s="457"/>
      <c r="C49" s="366"/>
      <c r="D49" s="376"/>
      <c r="E49" s="377"/>
      <c r="F49" s="366"/>
      <c r="G49" s="366"/>
      <c r="H49" s="423"/>
      <c r="I49" s="422"/>
      <c r="J49" s="426"/>
    </row>
    <row r="50" spans="1:10" s="30" customFormat="1" ht="21" thickBot="1">
      <c r="A50" s="342" t="s">
        <v>281</v>
      </c>
      <c r="B50" s="454" t="s">
        <v>282</v>
      </c>
      <c r="C50" s="372"/>
      <c r="D50" s="588"/>
      <c r="E50" s="589"/>
      <c r="F50" s="372"/>
      <c r="G50" s="372">
        <f>SUM(G51+G93+G94+G95)</f>
        <v>13638000</v>
      </c>
      <c r="H50" s="372"/>
      <c r="I50" s="372">
        <f>I51+I52+I53+I54+I55+I56+I57+I63+I62+I64+I65+I66+I67+I68+I70+I71+I73+I74+I75+I76+I77+I78+I79+I80+I81+I82+I83+I84+I85+I86+I87+I88+I89</f>
        <v>0</v>
      </c>
      <c r="J50" s="372"/>
    </row>
    <row r="51" spans="1:10" s="30" customFormat="1" ht="52.5">
      <c r="A51" s="55"/>
      <c r="B51" s="460"/>
      <c r="C51" s="425">
        <v>9800</v>
      </c>
      <c r="D51" s="524" t="s">
        <v>298</v>
      </c>
      <c r="E51" s="520" t="s">
        <v>283</v>
      </c>
      <c r="F51" s="364"/>
      <c r="G51" s="364">
        <v>3000000</v>
      </c>
      <c r="H51" s="364"/>
      <c r="I51" s="364"/>
      <c r="J51" s="430"/>
    </row>
    <row r="52" spans="1:10" s="30" customFormat="1" ht="21" hidden="1" thickBot="1">
      <c r="A52" s="55"/>
      <c r="B52" s="460"/>
      <c r="C52" s="364"/>
      <c r="D52" s="367"/>
      <c r="E52" s="461"/>
      <c r="F52" s="364"/>
      <c r="G52" s="364"/>
      <c r="H52" s="364"/>
      <c r="I52" s="364"/>
      <c r="J52" s="430"/>
    </row>
    <row r="53" spans="1:10" s="30" customFormat="1" ht="21" hidden="1" thickBot="1">
      <c r="A53" s="55"/>
      <c r="B53" s="460"/>
      <c r="C53" s="445"/>
      <c r="D53" s="367"/>
      <c r="E53" s="464"/>
      <c r="F53" s="425"/>
      <c r="G53" s="425"/>
      <c r="H53" s="364"/>
      <c r="I53" s="364"/>
      <c r="J53" s="430"/>
    </row>
    <row r="54" spans="1:10" s="30" customFormat="1" ht="99" customHeight="1" hidden="1" thickBot="1">
      <c r="A54" s="55"/>
      <c r="B54" s="460"/>
      <c r="C54" s="364"/>
      <c r="D54" s="367"/>
      <c r="E54" s="461"/>
      <c r="F54" s="364"/>
      <c r="G54" s="364"/>
      <c r="H54" s="364"/>
      <c r="I54" s="364"/>
      <c r="J54" s="430"/>
    </row>
    <row r="55" spans="1:10" s="30" customFormat="1" ht="66" customHeight="1" hidden="1" thickBot="1">
      <c r="A55" s="55"/>
      <c r="B55" s="460"/>
      <c r="C55" s="356"/>
      <c r="D55" s="367"/>
      <c r="E55" s="463"/>
      <c r="F55" s="425"/>
      <c r="G55" s="425"/>
      <c r="H55" s="425"/>
      <c r="I55" s="417"/>
      <c r="J55" s="430"/>
    </row>
    <row r="56" spans="1:10" s="30" customFormat="1" ht="21" hidden="1" thickBot="1">
      <c r="A56" s="55"/>
      <c r="B56" s="460"/>
      <c r="C56" s="364"/>
      <c r="D56" s="367"/>
      <c r="E56" s="464"/>
      <c r="F56" s="425"/>
      <c r="G56" s="425"/>
      <c r="H56" s="364"/>
      <c r="I56" s="417"/>
      <c r="J56" s="430"/>
    </row>
    <row r="57" spans="1:10" s="30" customFormat="1" ht="84.75" customHeight="1" hidden="1" thickBot="1">
      <c r="A57" s="55"/>
      <c r="B57" s="460"/>
      <c r="C57" s="364"/>
      <c r="D57" s="367"/>
      <c r="E57" s="464"/>
      <c r="F57" s="437"/>
      <c r="G57" s="437"/>
      <c r="H57" s="413"/>
      <c r="I57" s="419"/>
      <c r="J57" s="431"/>
    </row>
    <row r="58" spans="1:10" s="30" customFormat="1" ht="102.75" customHeight="1" hidden="1" thickBot="1">
      <c r="A58" s="35"/>
      <c r="B58" s="460"/>
      <c r="C58" s="364"/>
      <c r="D58" s="367"/>
      <c r="E58" s="441"/>
      <c r="F58" s="356"/>
      <c r="G58" s="356"/>
      <c r="H58" s="413"/>
      <c r="I58" s="417"/>
      <c r="J58" s="418">
        <f>G58+H58</f>
        <v>0</v>
      </c>
    </row>
    <row r="59" spans="1:10" s="30" customFormat="1" ht="21" hidden="1" thickBot="1">
      <c r="A59" s="348"/>
      <c r="B59" s="460"/>
      <c r="C59" s="356"/>
      <c r="D59" s="367"/>
      <c r="E59" s="428"/>
      <c r="F59" s="379"/>
      <c r="G59" s="379"/>
      <c r="H59" s="413"/>
      <c r="I59" s="417"/>
      <c r="J59" s="431"/>
    </row>
    <row r="60" spans="1:10" s="30" customFormat="1" ht="21" hidden="1" thickBot="1">
      <c r="A60" s="342" t="s">
        <v>269</v>
      </c>
      <c r="B60" s="460"/>
      <c r="C60" s="470"/>
      <c r="D60" s="367"/>
      <c r="E60" s="433"/>
      <c r="F60" s="372"/>
      <c r="G60" s="372"/>
      <c r="H60" s="434"/>
      <c r="I60" s="435"/>
      <c r="J60" s="431">
        <f>G60+H60</f>
        <v>0</v>
      </c>
    </row>
    <row r="61" spans="1:10" s="30" customFormat="1" ht="21" hidden="1" thickBot="1">
      <c r="A61" s="348"/>
      <c r="B61" s="460"/>
      <c r="C61" s="381"/>
      <c r="D61" s="367"/>
      <c r="E61" s="380"/>
      <c r="F61" s="379"/>
      <c r="G61" s="379"/>
      <c r="H61" s="432"/>
      <c r="I61" s="417"/>
      <c r="J61" s="431">
        <f>G61+H61</f>
        <v>0</v>
      </c>
    </row>
    <row r="62" spans="1:10" s="30" customFormat="1" ht="21" hidden="1" thickBot="1">
      <c r="A62" s="354"/>
      <c r="B62" s="460"/>
      <c r="C62" s="364"/>
      <c r="D62" s="367"/>
      <c r="E62" s="464"/>
      <c r="F62" s="425"/>
      <c r="G62" s="425"/>
      <c r="H62" s="425"/>
      <c r="I62" s="435"/>
      <c r="J62" s="427"/>
    </row>
    <row r="63" spans="1:10" s="30" customFormat="1" ht="21" hidden="1">
      <c r="A63" s="354"/>
      <c r="B63" s="460"/>
      <c r="C63" s="364"/>
      <c r="D63" s="367"/>
      <c r="E63" s="463"/>
      <c r="F63" s="425"/>
      <c r="G63" s="425"/>
      <c r="H63" s="364"/>
      <c r="I63" s="436"/>
      <c r="J63" s="418"/>
    </row>
    <row r="64" spans="1:10" s="30" customFormat="1" ht="21" hidden="1">
      <c r="A64" s="354"/>
      <c r="B64" s="460"/>
      <c r="C64" s="364"/>
      <c r="D64" s="367"/>
      <c r="E64" s="464"/>
      <c r="F64" s="425"/>
      <c r="G64" s="425"/>
      <c r="H64" s="364"/>
      <c r="I64" s="476"/>
      <c r="J64" s="418"/>
    </row>
    <row r="65" spans="1:10" s="30" customFormat="1" ht="21" hidden="1" thickBot="1">
      <c r="A65" s="354"/>
      <c r="B65" s="494"/>
      <c r="C65" s="366"/>
      <c r="D65" s="498"/>
      <c r="E65" s="477"/>
      <c r="F65" s="366"/>
      <c r="G65" s="366"/>
      <c r="H65" s="366"/>
      <c r="I65" s="447"/>
      <c r="J65" s="426"/>
    </row>
    <row r="66" spans="1:10" s="30" customFormat="1" ht="21" hidden="1" thickBot="1">
      <c r="A66" s="88"/>
      <c r="B66" s="499"/>
      <c r="C66" s="378"/>
      <c r="D66" s="361"/>
      <c r="E66" s="483"/>
      <c r="F66" s="378"/>
      <c r="G66" s="429"/>
      <c r="H66" s="429"/>
      <c r="I66" s="429"/>
      <c r="J66" s="430"/>
    </row>
    <row r="67" spans="1:10" s="30" customFormat="1" ht="138" customHeight="1" hidden="1">
      <c r="A67" s="492"/>
      <c r="B67" s="500"/>
      <c r="C67" s="364"/>
      <c r="D67" s="365"/>
      <c r="E67" s="462"/>
      <c r="F67" s="364"/>
      <c r="G67" s="364"/>
      <c r="H67" s="364"/>
      <c r="I67" s="364"/>
      <c r="J67" s="431"/>
    </row>
    <row r="68" spans="1:10" s="30" customFormat="1" ht="123.75" customHeight="1" hidden="1">
      <c r="A68" s="492"/>
      <c r="B68" s="500"/>
      <c r="C68" s="364"/>
      <c r="D68" s="365"/>
      <c r="E68" s="461"/>
      <c r="F68" s="364"/>
      <c r="G68" s="364"/>
      <c r="H68" s="364"/>
      <c r="I68" s="420"/>
      <c r="J68" s="418"/>
    </row>
    <row r="69" spans="1:10" s="30" customFormat="1" ht="99.75" customHeight="1" hidden="1">
      <c r="A69" s="492"/>
      <c r="B69" s="500" t="s">
        <v>22</v>
      </c>
      <c r="C69" s="364"/>
      <c r="D69" s="365"/>
      <c r="E69" s="369"/>
      <c r="F69" s="364"/>
      <c r="G69" s="364"/>
      <c r="H69" s="364"/>
      <c r="I69" s="420"/>
      <c r="J69" s="418"/>
    </row>
    <row r="70" spans="1:10" s="30" customFormat="1" ht="86.25" customHeight="1" hidden="1">
      <c r="A70" s="492"/>
      <c r="B70" s="500"/>
      <c r="C70" s="364"/>
      <c r="D70" s="365"/>
      <c r="E70" s="461"/>
      <c r="F70" s="364"/>
      <c r="G70" s="364"/>
      <c r="H70" s="364"/>
      <c r="I70" s="420"/>
      <c r="J70" s="418"/>
    </row>
    <row r="71" spans="1:10" s="30" customFormat="1" ht="120.75" customHeight="1" hidden="1">
      <c r="A71" s="492"/>
      <c r="B71" s="500"/>
      <c r="C71" s="364"/>
      <c r="D71" s="365"/>
      <c r="E71" s="462"/>
      <c r="F71" s="364"/>
      <c r="G71" s="364"/>
      <c r="H71" s="364"/>
      <c r="I71" s="364"/>
      <c r="J71" s="418"/>
    </row>
    <row r="72" spans="1:10" s="30" customFormat="1" ht="30" customHeight="1" hidden="1" thickBot="1">
      <c r="A72" s="492"/>
      <c r="B72" s="500" t="s">
        <v>22</v>
      </c>
      <c r="C72" s="364"/>
      <c r="D72" s="364"/>
      <c r="E72" s="369"/>
      <c r="F72" s="364"/>
      <c r="G72" s="364"/>
      <c r="H72" s="364"/>
      <c r="I72" s="422"/>
      <c r="J72" s="418">
        <f>G72+H72</f>
        <v>0</v>
      </c>
    </row>
    <row r="73" spans="1:10" s="30" customFormat="1" ht="87.75" customHeight="1" hidden="1">
      <c r="A73" s="492"/>
      <c r="B73" s="500"/>
      <c r="C73" s="364"/>
      <c r="D73" s="365"/>
      <c r="E73" s="461"/>
      <c r="F73" s="364"/>
      <c r="G73" s="364"/>
      <c r="H73" s="364"/>
      <c r="I73" s="450"/>
      <c r="J73" s="449">
        <f>G73+H73</f>
        <v>0</v>
      </c>
    </row>
    <row r="74" spans="1:10" s="30" customFormat="1" ht="63.75" customHeight="1" hidden="1">
      <c r="A74" s="492"/>
      <c r="B74" s="500"/>
      <c r="C74" s="364"/>
      <c r="D74" s="365"/>
      <c r="E74" s="461"/>
      <c r="F74" s="364"/>
      <c r="G74" s="364"/>
      <c r="H74" s="364"/>
      <c r="I74" s="451"/>
      <c r="J74" s="449"/>
    </row>
    <row r="75" spans="1:10" s="30" customFormat="1" ht="60.75" customHeight="1" hidden="1">
      <c r="A75" s="492"/>
      <c r="B75" s="500"/>
      <c r="C75" s="364"/>
      <c r="D75" s="365"/>
      <c r="E75" s="461"/>
      <c r="F75" s="364"/>
      <c r="G75" s="364"/>
      <c r="H75" s="364"/>
      <c r="I75" s="451"/>
      <c r="J75" s="449"/>
    </row>
    <row r="76" spans="1:10" s="30" customFormat="1" ht="78.75" customHeight="1" hidden="1">
      <c r="A76" s="492"/>
      <c r="B76" s="500"/>
      <c r="C76" s="364"/>
      <c r="D76" s="365"/>
      <c r="E76" s="461"/>
      <c r="F76" s="364"/>
      <c r="G76" s="364"/>
      <c r="H76" s="364"/>
      <c r="I76" s="450"/>
      <c r="J76" s="449"/>
    </row>
    <row r="77" spans="1:10" s="30" customFormat="1" ht="80.25" customHeight="1" hidden="1">
      <c r="A77" s="492"/>
      <c r="B77" s="500"/>
      <c r="C77" s="364"/>
      <c r="D77" s="365"/>
      <c r="E77" s="461"/>
      <c r="F77" s="364"/>
      <c r="G77" s="364"/>
      <c r="H77" s="364"/>
      <c r="I77" s="450"/>
      <c r="J77" s="449"/>
    </row>
    <row r="78" spans="1:10" s="30" customFormat="1" ht="78.75" customHeight="1" hidden="1" thickBot="1">
      <c r="A78" s="493"/>
      <c r="B78" s="501"/>
      <c r="C78" s="488"/>
      <c r="D78" s="365"/>
      <c r="E78" s="489"/>
      <c r="F78" s="495"/>
      <c r="G78" s="495"/>
      <c r="H78" s="496"/>
      <c r="I78" s="490"/>
      <c r="J78" s="491"/>
    </row>
    <row r="79" spans="1:10" s="30" customFormat="1" ht="78.75" customHeight="1" hidden="1">
      <c r="A79" s="481"/>
      <c r="B79" s="482"/>
      <c r="C79" s="378"/>
      <c r="D79" s="378"/>
      <c r="E79" s="483"/>
      <c r="F79" s="378"/>
      <c r="G79" s="378"/>
      <c r="H79" s="378"/>
      <c r="I79" s="484"/>
      <c r="J79" s="485"/>
    </row>
    <row r="80" spans="1:10" s="30" customFormat="1" ht="78.75" customHeight="1" hidden="1" thickBot="1">
      <c r="A80" s="486"/>
      <c r="B80" s="487"/>
      <c r="C80" s="488"/>
      <c r="D80" s="498"/>
      <c r="E80" s="489"/>
      <c r="F80" s="488"/>
      <c r="G80" s="488"/>
      <c r="H80" s="488"/>
      <c r="I80" s="490"/>
      <c r="J80" s="491"/>
    </row>
    <row r="81" spans="1:10" s="30" customFormat="1" ht="129.75" customHeight="1" hidden="1">
      <c r="A81" s="479"/>
      <c r="B81" s="453"/>
      <c r="C81" s="356"/>
      <c r="D81" s="356"/>
      <c r="E81" s="362"/>
      <c r="F81" s="356"/>
      <c r="G81" s="356"/>
      <c r="H81" s="356"/>
      <c r="I81" s="451"/>
      <c r="J81" s="437"/>
    </row>
    <row r="82" spans="1:10" s="30" customFormat="1" ht="125.25" customHeight="1" hidden="1">
      <c r="A82" s="444"/>
      <c r="B82" s="453"/>
      <c r="C82" s="364"/>
      <c r="D82" s="356"/>
      <c r="E82" s="462"/>
      <c r="F82" s="364"/>
      <c r="G82" s="364"/>
      <c r="H82" s="364"/>
      <c r="I82" s="450"/>
      <c r="J82" s="425"/>
    </row>
    <row r="83" spans="1:10" s="30" customFormat="1" ht="123" customHeight="1" hidden="1">
      <c r="A83" s="444"/>
      <c r="B83" s="453"/>
      <c r="C83" s="364"/>
      <c r="D83" s="376"/>
      <c r="E83" s="462"/>
      <c r="F83" s="364"/>
      <c r="G83" s="364"/>
      <c r="H83" s="364"/>
      <c r="I83" s="450"/>
      <c r="J83" s="425"/>
    </row>
    <row r="84" spans="1:10" s="30" customFormat="1" ht="78.75" customHeight="1" hidden="1">
      <c r="A84" s="444"/>
      <c r="B84" s="453"/>
      <c r="C84" s="364"/>
      <c r="D84" s="376"/>
      <c r="E84" s="461"/>
      <c r="F84" s="364"/>
      <c r="G84" s="364"/>
      <c r="H84" s="364"/>
      <c r="I84" s="450"/>
      <c r="J84" s="425"/>
    </row>
    <row r="85" spans="1:10" s="30" customFormat="1" ht="146.25" customHeight="1" hidden="1">
      <c r="A85" s="444"/>
      <c r="B85" s="453"/>
      <c r="C85" s="364"/>
      <c r="D85" s="370"/>
      <c r="E85" s="462"/>
      <c r="F85" s="364"/>
      <c r="G85" s="364"/>
      <c r="H85" s="364"/>
      <c r="I85" s="450"/>
      <c r="J85" s="425">
        <f>G85+H85</f>
        <v>0</v>
      </c>
    </row>
    <row r="86" spans="1:10" s="30" customFormat="1" ht="70.5" customHeight="1" hidden="1">
      <c r="A86" s="444"/>
      <c r="B86" s="453"/>
      <c r="C86" s="364"/>
      <c r="D86" s="356"/>
      <c r="E86" s="461"/>
      <c r="F86" s="364"/>
      <c r="G86" s="364"/>
      <c r="H86" s="364"/>
      <c r="I86" s="450"/>
      <c r="J86" s="425">
        <f>G86+H86</f>
        <v>0</v>
      </c>
    </row>
    <row r="87" spans="1:10" s="30" customFormat="1" ht="173.25" customHeight="1" hidden="1">
      <c r="A87" s="444"/>
      <c r="B87" s="453"/>
      <c r="C87" s="364"/>
      <c r="D87" s="356"/>
      <c r="E87" s="461"/>
      <c r="F87" s="364"/>
      <c r="G87" s="364"/>
      <c r="H87" s="364"/>
      <c r="I87" s="450"/>
      <c r="J87" s="425">
        <f>G87+H87</f>
        <v>0</v>
      </c>
    </row>
    <row r="88" spans="1:10" s="30" customFormat="1" ht="88.5" customHeight="1" hidden="1">
      <c r="A88" s="444"/>
      <c r="B88" s="453"/>
      <c r="C88" s="364"/>
      <c r="D88" s="376"/>
      <c r="E88" s="461"/>
      <c r="F88" s="364"/>
      <c r="G88" s="364"/>
      <c r="H88" s="364"/>
      <c r="I88" s="450"/>
      <c r="J88" s="425"/>
    </row>
    <row r="89" spans="1:10" s="30" customFormat="1" ht="132" customHeight="1" hidden="1" thickBot="1">
      <c r="A89" s="346"/>
      <c r="B89" s="457"/>
      <c r="C89" s="366"/>
      <c r="D89" s="376"/>
      <c r="E89" s="477"/>
      <c r="F89" s="366"/>
      <c r="G89" s="366"/>
      <c r="H89" s="366"/>
      <c r="I89" s="478"/>
      <c r="J89" s="467"/>
    </row>
    <row r="90" spans="1:10" s="30" customFormat="1" ht="28.5" customHeight="1" hidden="1" thickBot="1">
      <c r="A90" s="472"/>
      <c r="B90" s="473"/>
      <c r="C90" s="470"/>
      <c r="D90" s="590"/>
      <c r="E90" s="591"/>
      <c r="F90" s="470"/>
      <c r="G90" s="470"/>
      <c r="H90" s="372"/>
      <c r="I90" s="372">
        <f>I91+I92</f>
        <v>0</v>
      </c>
      <c r="J90" s="434"/>
    </row>
    <row r="91" spans="1:10" s="30" customFormat="1" ht="98.25" customHeight="1" hidden="1">
      <c r="A91" s="479"/>
      <c r="B91" s="457"/>
      <c r="C91" s="356"/>
      <c r="D91" s="357"/>
      <c r="E91" s="480"/>
      <c r="F91" s="356"/>
      <c r="G91" s="356"/>
      <c r="H91" s="356"/>
      <c r="I91" s="451"/>
      <c r="J91" s="437"/>
    </row>
    <row r="92" spans="1:10" s="30" customFormat="1" ht="78.75" customHeight="1" hidden="1">
      <c r="A92" s="444"/>
      <c r="B92" s="453"/>
      <c r="C92" s="364"/>
      <c r="D92" s="356"/>
      <c r="E92" s="461"/>
      <c r="F92" s="364"/>
      <c r="G92" s="364"/>
      <c r="H92" s="364"/>
      <c r="I92" s="450"/>
      <c r="J92" s="425"/>
    </row>
    <row r="93" spans="1:10" s="30" customFormat="1" ht="57" customHeight="1">
      <c r="A93" s="444"/>
      <c r="B93" s="453"/>
      <c r="C93" s="425">
        <v>9150</v>
      </c>
      <c r="D93" s="514" t="s">
        <v>297</v>
      </c>
      <c r="E93" s="461"/>
      <c r="F93" s="364"/>
      <c r="G93" s="364">
        <v>2000000</v>
      </c>
      <c r="H93" s="379"/>
      <c r="I93" s="511"/>
      <c r="J93" s="512"/>
    </row>
    <row r="94" spans="1:10" s="30" customFormat="1" ht="57" customHeight="1">
      <c r="A94" s="444"/>
      <c r="B94" s="453"/>
      <c r="C94" s="425">
        <v>9770</v>
      </c>
      <c r="D94" s="514" t="s">
        <v>300</v>
      </c>
      <c r="E94" s="461" t="s">
        <v>301</v>
      </c>
      <c r="F94" s="364"/>
      <c r="G94" s="364">
        <v>6000000</v>
      </c>
      <c r="H94" s="379"/>
      <c r="I94" s="511"/>
      <c r="J94" s="512"/>
    </row>
    <row r="95" spans="1:10" s="30" customFormat="1" ht="36" thickBot="1">
      <c r="A95" s="442"/>
      <c r="B95" s="459" t="s">
        <v>285</v>
      </c>
      <c r="C95" s="443"/>
      <c r="D95" s="443"/>
      <c r="E95" s="521" t="s">
        <v>286</v>
      </c>
      <c r="F95" s="443"/>
      <c r="G95" s="443">
        <v>2638000</v>
      </c>
      <c r="H95" s="443">
        <f>H14+H24+H39+H40+H41+H50+H90</f>
        <v>0</v>
      </c>
      <c r="I95" s="443">
        <f>I14+I24+I39+I40+I41+I50+I90</f>
        <v>0</v>
      </c>
      <c r="J95" s="443">
        <f>J14+J24+J39+J40+J41+J50+J90</f>
        <v>7789600</v>
      </c>
    </row>
    <row r="96" spans="1:10" s="30" customFormat="1" ht="21" thickBot="1">
      <c r="A96" s="340"/>
      <c r="B96" s="456"/>
      <c r="C96" s="356"/>
      <c r="D96" s="356"/>
      <c r="E96" s="362"/>
      <c r="F96" s="356"/>
      <c r="G96" s="437">
        <f>SUM(G14+G33+G43+G50)</f>
        <v>20827600</v>
      </c>
      <c r="H96" s="438"/>
      <c r="I96" s="419"/>
      <c r="J96" s="439"/>
    </row>
    <row r="97" spans="1:10" s="1" customFormat="1" ht="22.5">
      <c r="A97" s="549"/>
      <c r="B97" s="549"/>
      <c r="C97" s="550"/>
      <c r="D97" s="550"/>
      <c r="E97" s="550"/>
      <c r="F97" s="3"/>
      <c r="G97" s="4"/>
      <c r="J97" s="5"/>
    </row>
    <row r="98" spans="1:7" s="21" customFormat="1" ht="22.5">
      <c r="A98" s="197"/>
      <c r="B98" s="197"/>
      <c r="C98" s="197"/>
      <c r="D98" s="197"/>
      <c r="E98" s="197"/>
      <c r="F98" s="60"/>
      <c r="G98" s="60"/>
    </row>
    <row r="99" spans="1:5" s="21" customFormat="1" ht="22.5">
      <c r="A99" s="208"/>
      <c r="B99" s="208"/>
      <c r="C99" s="198"/>
      <c r="D99" s="198"/>
      <c r="E99" s="198"/>
    </row>
    <row r="100" spans="1:5" s="30" customFormat="1" ht="22.5">
      <c r="A100" s="208"/>
      <c r="B100" s="208"/>
      <c r="C100" s="198"/>
      <c r="D100" s="198"/>
      <c r="E100" s="198"/>
    </row>
    <row r="101" spans="1:5" s="30" customFormat="1" ht="22.5">
      <c r="A101" s="208"/>
      <c r="B101" s="208"/>
      <c r="C101" s="198"/>
      <c r="D101" s="198"/>
      <c r="E101" s="198"/>
    </row>
    <row r="102" spans="1:5" s="30" customFormat="1" ht="22.5">
      <c r="A102" s="208"/>
      <c r="B102" s="208"/>
      <c r="C102" s="198"/>
      <c r="D102" s="198"/>
      <c r="E102" s="198"/>
    </row>
    <row r="103" spans="1:5" s="30" customFormat="1" ht="22.5">
      <c r="A103" s="208"/>
      <c r="B103" s="208"/>
      <c r="C103" s="198"/>
      <c r="D103" s="198"/>
      <c r="E103" s="198"/>
    </row>
    <row r="104" spans="1:5" s="30" customFormat="1" ht="22.5">
      <c r="A104" s="198"/>
      <c r="B104" s="198"/>
      <c r="C104" s="198"/>
      <c r="D104" s="198"/>
      <c r="E104" s="198"/>
    </row>
    <row r="105" spans="1:5" s="30" customFormat="1" ht="22.5">
      <c r="A105" s="198"/>
      <c r="B105" s="198"/>
      <c r="C105" s="198"/>
      <c r="D105" s="198"/>
      <c r="E105" s="198"/>
    </row>
    <row r="106" spans="1:5" s="30" customFormat="1" ht="22.5">
      <c r="A106" s="199"/>
      <c r="B106" s="199"/>
      <c r="C106" s="199"/>
      <c r="D106" s="199"/>
      <c r="E106" s="199"/>
    </row>
    <row r="107" spans="1:5" s="30" customFormat="1" ht="22.5">
      <c r="A107" s="199"/>
      <c r="B107" s="199"/>
      <c r="C107" s="199"/>
      <c r="D107" s="199"/>
      <c r="E107" s="199"/>
    </row>
    <row r="108" s="30" customFormat="1" ht="20.25"/>
    <row r="109" s="30" customFormat="1" ht="20.25"/>
    <row r="110" s="30" customFormat="1" ht="20.25"/>
  </sheetData>
  <sheetProtection/>
  <mergeCells count="8">
    <mergeCell ref="D50:E50"/>
    <mergeCell ref="D90:E90"/>
    <mergeCell ref="A97:E97"/>
    <mergeCell ref="A1:G1"/>
    <mergeCell ref="H1:J1"/>
    <mergeCell ref="A2:E2"/>
    <mergeCell ref="G2:J2"/>
    <mergeCell ref="B12:E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tabSelected="1" view="pageBreakPreview" zoomScale="75" zoomScaleNormal="50" zoomScaleSheetLayoutView="75" zoomScalePageLayoutView="0" workbookViewId="0" topLeftCell="A1">
      <selection activeCell="A2" sqref="A2:E2"/>
    </sheetView>
  </sheetViews>
  <sheetFormatPr defaultColWidth="9.00390625" defaultRowHeight="12.75"/>
  <cols>
    <col min="1" max="1" width="8.875" style="0" customWidth="1"/>
    <col min="2" max="2" width="35.00390625" style="0" customWidth="1"/>
    <col min="3" max="3" width="15.375" style="0" customWidth="1"/>
    <col min="4" max="4" width="33.50390625" style="0" customWidth="1"/>
    <col min="5" max="5" width="48.125" style="0" customWidth="1"/>
    <col min="6" max="6" width="19.00390625" style="0" hidden="1" customWidth="1"/>
    <col min="7" max="7" width="18.375" style="0" customWidth="1"/>
    <col min="8" max="8" width="17.50390625" style="0" hidden="1" customWidth="1"/>
    <col min="9" max="9" width="0.5" style="0" hidden="1" customWidth="1"/>
    <col min="10" max="10" width="20.50390625" style="0" hidden="1" customWidth="1"/>
  </cols>
  <sheetData>
    <row r="1" spans="1:10" ht="66.75" customHeight="1" thickBot="1">
      <c r="A1" s="592" t="s">
        <v>308</v>
      </c>
      <c r="B1" s="592"/>
      <c r="C1" s="592"/>
      <c r="D1" s="592"/>
      <c r="E1" s="592"/>
      <c r="F1" s="592"/>
      <c r="G1" s="593"/>
      <c r="H1" s="594"/>
      <c r="I1" s="595"/>
      <c r="J1" s="595"/>
    </row>
    <row r="2" spans="1:10" s="30" customFormat="1" ht="21" thickBot="1">
      <c r="A2" s="596"/>
      <c r="B2" s="597"/>
      <c r="C2" s="597"/>
      <c r="D2" s="597"/>
      <c r="E2" s="597"/>
      <c r="F2" s="13"/>
      <c r="G2" s="596"/>
      <c r="H2" s="597"/>
      <c r="I2" s="597"/>
      <c r="J2" s="598"/>
    </row>
    <row r="3" spans="1:10" s="30" customFormat="1" ht="42" customHeight="1" thickBot="1">
      <c r="A3" s="337" t="s">
        <v>264</v>
      </c>
      <c r="B3" s="338"/>
      <c r="C3" s="339" t="s">
        <v>263</v>
      </c>
      <c r="D3" s="339" t="s">
        <v>265</v>
      </c>
      <c r="E3" s="339" t="s">
        <v>266</v>
      </c>
      <c r="F3" s="73" t="s">
        <v>267</v>
      </c>
      <c r="G3" s="73" t="s">
        <v>270</v>
      </c>
      <c r="H3" s="204" t="s">
        <v>271</v>
      </c>
      <c r="I3" s="350"/>
      <c r="J3" s="75" t="s">
        <v>61</v>
      </c>
    </row>
    <row r="4" spans="1:10" s="30" customFormat="1" ht="35.25" customHeight="1" hidden="1" thickBot="1">
      <c r="A4" s="342"/>
      <c r="B4" s="343"/>
      <c r="C4" s="339"/>
      <c r="D4" s="339"/>
      <c r="E4" s="339"/>
      <c r="F4" s="344"/>
      <c r="G4" s="386"/>
      <c r="H4" s="386"/>
      <c r="I4" s="386"/>
      <c r="J4" s="387"/>
    </row>
    <row r="5" spans="1:10" s="30" customFormat="1" ht="103.5" customHeight="1" hidden="1" thickBot="1">
      <c r="A5" s="385"/>
      <c r="B5" s="385"/>
      <c r="C5" s="406"/>
      <c r="D5" s="352"/>
      <c r="E5" s="349"/>
      <c r="F5" s="336"/>
      <c r="G5" s="388"/>
      <c r="H5" s="389"/>
      <c r="I5" s="390"/>
      <c r="J5" s="391"/>
    </row>
    <row r="6" spans="1:10" s="30" customFormat="1" ht="65.25" customHeight="1" hidden="1" thickBot="1">
      <c r="A6" s="354"/>
      <c r="B6" s="354"/>
      <c r="C6" s="353"/>
      <c r="D6" s="352"/>
      <c r="E6" s="352"/>
      <c r="F6" s="335"/>
      <c r="G6" s="392"/>
      <c r="H6" s="393"/>
      <c r="I6" s="394"/>
      <c r="J6" s="391"/>
    </row>
    <row r="7" spans="1:10" s="30" customFormat="1" ht="98.25" customHeight="1" hidden="1" thickBot="1">
      <c r="A7" s="354"/>
      <c r="B7" s="354"/>
      <c r="C7" s="353"/>
      <c r="D7" s="352"/>
      <c r="E7" s="352"/>
      <c r="F7" s="335"/>
      <c r="G7" s="392"/>
      <c r="H7" s="393"/>
      <c r="I7" s="394"/>
      <c r="J7" s="391"/>
    </row>
    <row r="8" spans="1:10" s="30" customFormat="1" ht="108" customHeight="1" hidden="1">
      <c r="A8" s="384"/>
      <c r="B8" s="383"/>
      <c r="C8" s="356"/>
      <c r="D8" s="357"/>
      <c r="E8" s="352"/>
      <c r="F8" s="358"/>
      <c r="G8" s="395"/>
      <c r="H8" s="396"/>
      <c r="I8" s="397"/>
      <c r="J8" s="398"/>
    </row>
    <row r="9" spans="1:10" s="30" customFormat="1" ht="155.25" customHeight="1" hidden="1">
      <c r="A9" s="340"/>
      <c r="B9" s="360"/>
      <c r="C9" s="356"/>
      <c r="D9" s="361"/>
      <c r="E9" s="362"/>
      <c r="F9" s="359"/>
      <c r="G9" s="395"/>
      <c r="H9" s="399"/>
      <c r="I9" s="400"/>
      <c r="J9" s="398"/>
    </row>
    <row r="10" spans="1:10" s="30" customFormat="1" ht="100.5" customHeight="1" hidden="1">
      <c r="A10" s="341"/>
      <c r="B10" s="363"/>
      <c r="C10" s="364"/>
      <c r="D10" s="365"/>
      <c r="E10" s="368"/>
      <c r="F10" s="355"/>
      <c r="G10" s="401"/>
      <c r="H10" s="402"/>
      <c r="I10" s="403"/>
      <c r="J10" s="398"/>
    </row>
    <row r="11" spans="1:10" s="30" customFormat="1" ht="36.75" customHeight="1" hidden="1" thickBot="1">
      <c r="A11" s="354"/>
      <c r="B11" s="2"/>
      <c r="C11" s="2"/>
      <c r="D11" s="2"/>
      <c r="E11" s="2"/>
      <c r="F11" s="2"/>
      <c r="G11" s="2"/>
      <c r="H11" s="502"/>
      <c r="I11" s="404"/>
      <c r="J11" s="405"/>
    </row>
    <row r="12" spans="1:10" s="30" customFormat="1" ht="36.75" customHeight="1" thickBot="1">
      <c r="A12" s="507"/>
      <c r="B12" s="599" t="s">
        <v>284</v>
      </c>
      <c r="C12" s="600"/>
      <c r="D12" s="600"/>
      <c r="E12" s="600"/>
      <c r="F12" s="508"/>
      <c r="G12" s="508"/>
      <c r="H12" s="508"/>
      <c r="I12" s="509"/>
      <c r="J12" s="510"/>
    </row>
    <row r="13" spans="1:10" s="30" customFormat="1" ht="36.75" customHeight="1" thickBot="1">
      <c r="A13" s="507"/>
      <c r="B13" s="508"/>
      <c r="C13" s="508"/>
      <c r="D13" s="508"/>
      <c r="E13" s="508"/>
      <c r="F13" s="508"/>
      <c r="G13" s="508"/>
      <c r="H13" s="508"/>
      <c r="I13" s="509"/>
      <c r="J13" s="510"/>
    </row>
    <row r="14" spans="1:10" s="30" customFormat="1" ht="36" customHeight="1" thickBot="1">
      <c r="A14" s="342" t="s">
        <v>277</v>
      </c>
      <c r="B14" s="371" t="s">
        <v>278</v>
      </c>
      <c r="C14" s="372"/>
      <c r="D14" s="372"/>
      <c r="E14" s="373"/>
      <c r="F14" s="374" t="e">
        <f>F16+F19+F22+#REF!+#REF!+#REF!+#REF!+#REF!</f>
        <v>#REF!</v>
      </c>
      <c r="G14" s="372">
        <f>SUM(G16:G31)</f>
        <v>4424600</v>
      </c>
      <c r="H14" s="372">
        <f>H15+H16+H19+H20+H21+H22+H23</f>
        <v>0</v>
      </c>
      <c r="I14" s="372">
        <f>I15+I16+I19+I20+I21+I22+I23</f>
        <v>0</v>
      </c>
      <c r="J14" s="372">
        <f>J15+J16+J19+J20+J21+J22+J23</f>
        <v>3424600</v>
      </c>
    </row>
    <row r="15" spans="1:10" s="30" customFormat="1" ht="81" customHeight="1" hidden="1">
      <c r="A15" s="385"/>
      <c r="B15" s="383"/>
      <c r="C15" s="356"/>
      <c r="D15" s="356"/>
      <c r="E15" s="411"/>
      <c r="F15" s="356"/>
      <c r="G15" s="356"/>
      <c r="H15" s="356"/>
      <c r="I15" s="410"/>
      <c r="J15" s="407">
        <f>G15+H15</f>
        <v>0</v>
      </c>
    </row>
    <row r="16" spans="1:10" s="30" customFormat="1" ht="78">
      <c r="A16" s="347"/>
      <c r="B16" s="452"/>
      <c r="C16" s="437">
        <v>150</v>
      </c>
      <c r="D16" s="513" t="s">
        <v>290</v>
      </c>
      <c r="E16" s="525" t="s">
        <v>299</v>
      </c>
      <c r="F16" s="356"/>
      <c r="G16" s="356">
        <v>2924600</v>
      </c>
      <c r="H16" s="413"/>
      <c r="I16" s="408"/>
      <c r="J16" s="407">
        <f>G16+H16</f>
        <v>2924600</v>
      </c>
    </row>
    <row r="17" spans="1:10" s="30" customFormat="1" ht="21" hidden="1">
      <c r="A17" s="347"/>
      <c r="B17" s="452"/>
      <c r="C17" s="356"/>
      <c r="D17" s="356"/>
      <c r="E17" s="412"/>
      <c r="F17" s="356"/>
      <c r="G17" s="356"/>
      <c r="H17" s="413"/>
      <c r="I17" s="408"/>
      <c r="J17" s="407"/>
    </row>
    <row r="18" spans="1:10" s="30" customFormat="1" ht="21" hidden="1">
      <c r="A18" s="347"/>
      <c r="B18" s="452"/>
      <c r="C18" s="356"/>
      <c r="D18" s="356"/>
      <c r="E18" s="412"/>
      <c r="F18" s="356"/>
      <c r="G18" s="356"/>
      <c r="H18" s="413"/>
      <c r="I18" s="408"/>
      <c r="J18" s="407"/>
    </row>
    <row r="19" spans="1:10" s="30" customFormat="1" ht="27">
      <c r="A19" s="341"/>
      <c r="B19" s="453"/>
      <c r="C19" s="437">
        <v>4082</v>
      </c>
      <c r="D19" s="513" t="s">
        <v>291</v>
      </c>
      <c r="E19" s="526" t="s">
        <v>302</v>
      </c>
      <c r="F19" s="364"/>
      <c r="G19" s="364">
        <v>500000</v>
      </c>
      <c r="H19" s="414"/>
      <c r="I19" s="409"/>
      <c r="J19" s="407">
        <f>G19+H19</f>
        <v>500000</v>
      </c>
    </row>
    <row r="20" spans="1:10" s="30" customFormat="1" ht="77.25" customHeight="1" hidden="1">
      <c r="A20" s="341"/>
      <c r="B20" s="453"/>
      <c r="C20" s="356"/>
      <c r="D20" s="356"/>
      <c r="E20" s="527"/>
      <c r="F20" s="364"/>
      <c r="G20" s="364"/>
      <c r="H20" s="414"/>
      <c r="I20" s="409"/>
      <c r="J20" s="407">
        <f>G20+H20</f>
        <v>0</v>
      </c>
    </row>
    <row r="21" spans="1:10" s="30" customFormat="1" ht="96.75" customHeight="1" hidden="1">
      <c r="A21" s="341"/>
      <c r="B21" s="453"/>
      <c r="C21" s="356"/>
      <c r="D21" s="370"/>
      <c r="E21" s="528"/>
      <c r="F21" s="364"/>
      <c r="G21" s="364"/>
      <c r="H21" s="440"/>
      <c r="I21" s="409"/>
      <c r="J21" s="407">
        <f>G21+H21</f>
        <v>0</v>
      </c>
    </row>
    <row r="22" spans="1:10" s="30" customFormat="1" ht="120" customHeight="1" hidden="1">
      <c r="A22" s="341"/>
      <c r="B22" s="453"/>
      <c r="C22" s="364"/>
      <c r="D22" s="370"/>
      <c r="E22" s="528"/>
      <c r="F22" s="364"/>
      <c r="G22" s="364"/>
      <c r="H22" s="414"/>
      <c r="I22" s="409"/>
      <c r="J22" s="407">
        <f>G22+H22</f>
        <v>0</v>
      </c>
    </row>
    <row r="23" spans="1:10" s="30" customFormat="1" ht="21" hidden="1">
      <c r="A23" s="345"/>
      <c r="B23" s="457"/>
      <c r="C23" s="366"/>
      <c r="D23" s="376"/>
      <c r="E23" s="529"/>
      <c r="F23" s="366">
        <v>200000</v>
      </c>
      <c r="G23" s="366"/>
      <c r="H23" s="414"/>
      <c r="I23" s="409"/>
      <c r="J23" s="407">
        <f>G23+H23</f>
        <v>0</v>
      </c>
    </row>
    <row r="24" spans="1:10" s="30" customFormat="1" ht="30.75" hidden="1" thickBot="1">
      <c r="A24" s="354"/>
      <c r="B24" s="504"/>
      <c r="C24" s="425"/>
      <c r="D24" s="514"/>
      <c r="E24" s="530"/>
      <c r="F24" s="355"/>
      <c r="G24" s="505"/>
      <c r="H24" s="382">
        <f>H28+H29+H30+H33+H35+H38</f>
        <v>0</v>
      </c>
      <c r="I24" s="382">
        <f>I28+I29+I30+I33+I35+I38</f>
        <v>0</v>
      </c>
      <c r="J24" s="382">
        <f>J28+J29+J30+J33+J35+J38</f>
        <v>4405000</v>
      </c>
    </row>
    <row r="25" spans="1:10" s="30" customFormat="1" ht="21" hidden="1">
      <c r="A25" s="384"/>
      <c r="B25" s="503"/>
      <c r="C25" s="437"/>
      <c r="D25" s="361"/>
      <c r="E25" s="531"/>
      <c r="F25" s="437"/>
      <c r="G25" s="437"/>
      <c r="H25" s="416"/>
      <c r="I25" s="417"/>
      <c r="J25" s="418">
        <f>G25+H25</f>
        <v>0</v>
      </c>
    </row>
    <row r="26" spans="1:10" s="30" customFormat="1" ht="21" hidden="1">
      <c r="A26" s="340"/>
      <c r="B26" s="456"/>
      <c r="C26" s="356"/>
      <c r="D26" s="361"/>
      <c r="E26" s="528"/>
      <c r="F26" s="356"/>
      <c r="G26" s="356"/>
      <c r="H26" s="413"/>
      <c r="I26" s="419"/>
      <c r="J26" s="418">
        <f>G26+H26</f>
        <v>0</v>
      </c>
    </row>
    <row r="27" spans="1:10" s="30" customFormat="1" ht="21" hidden="1">
      <c r="A27" s="341"/>
      <c r="B27" s="453"/>
      <c r="C27" s="366"/>
      <c r="D27" s="367"/>
      <c r="E27" s="532"/>
      <c r="F27" s="364"/>
      <c r="G27" s="364"/>
      <c r="H27" s="364"/>
      <c r="I27" s="420"/>
      <c r="J27" s="418"/>
    </row>
    <row r="28" spans="1:10" s="30" customFormat="1" ht="80.25" customHeight="1" thickBot="1">
      <c r="A28" s="345"/>
      <c r="B28" s="453"/>
      <c r="C28" s="425">
        <v>7110</v>
      </c>
      <c r="D28" s="514" t="s">
        <v>292</v>
      </c>
      <c r="E28" s="533" t="s">
        <v>303</v>
      </c>
      <c r="F28" s="366"/>
      <c r="G28" s="366">
        <v>1000000</v>
      </c>
      <c r="H28" s="421"/>
      <c r="I28" s="422"/>
      <c r="J28" s="418">
        <f aca="true" t="shared" si="0" ref="J28:J38">G28+H28</f>
        <v>1000000</v>
      </c>
    </row>
    <row r="29" spans="1:10" s="30" customFormat="1" ht="21" hidden="1">
      <c r="A29" s="345"/>
      <c r="B29" s="465"/>
      <c r="C29" s="356"/>
      <c r="D29" s="361"/>
      <c r="E29" s="377"/>
      <c r="F29" s="366"/>
      <c r="G29" s="366"/>
      <c r="H29" s="423"/>
      <c r="I29" s="422"/>
      <c r="J29" s="424">
        <f t="shared" si="0"/>
        <v>0</v>
      </c>
    </row>
    <row r="30" spans="1:10" s="30" customFormat="1" ht="90" customHeight="1" hidden="1" thickBot="1">
      <c r="A30" s="345"/>
      <c r="B30" s="457"/>
      <c r="C30" s="364"/>
      <c r="D30" s="365"/>
      <c r="E30" s="368"/>
      <c r="F30" s="366"/>
      <c r="G30" s="366"/>
      <c r="H30" s="423"/>
      <c r="I30" s="422"/>
      <c r="J30" s="424">
        <f t="shared" si="0"/>
        <v>0</v>
      </c>
    </row>
    <row r="31" spans="1:10" s="30" customFormat="1" ht="57.75" customHeight="1" hidden="1" thickBot="1">
      <c r="A31" s="345"/>
      <c r="B31" s="457"/>
      <c r="C31" s="356">
        <v>7680</v>
      </c>
      <c r="D31" s="523" t="s">
        <v>306</v>
      </c>
      <c r="E31" s="368" t="s">
        <v>307</v>
      </c>
      <c r="F31" s="366"/>
      <c r="G31" s="366"/>
      <c r="H31" s="423"/>
      <c r="I31" s="422"/>
      <c r="J31" s="534"/>
    </row>
    <row r="32" spans="1:10" s="30" customFormat="1" ht="42" hidden="1" thickBot="1">
      <c r="A32" s="345"/>
      <c r="B32" s="457"/>
      <c r="C32" s="356"/>
      <c r="D32" s="365" t="s">
        <v>272</v>
      </c>
      <c r="E32" s="368"/>
      <c r="F32" s="366"/>
      <c r="G32" s="366"/>
      <c r="H32" s="423"/>
      <c r="I32" s="422"/>
      <c r="J32" s="425">
        <f t="shared" si="0"/>
        <v>0</v>
      </c>
    </row>
    <row r="33" spans="1:10" s="30" customFormat="1" ht="44.25" customHeight="1" thickBot="1">
      <c r="A33" s="342" t="s">
        <v>268</v>
      </c>
      <c r="B33" s="371" t="s">
        <v>68</v>
      </c>
      <c r="C33" s="372"/>
      <c r="D33" s="372"/>
      <c r="E33" s="373"/>
      <c r="F33" s="366"/>
      <c r="G33" s="467">
        <f>SUM(G35:G39)</f>
        <v>1765000</v>
      </c>
      <c r="H33" s="366"/>
      <c r="I33" s="421"/>
      <c r="J33" s="425">
        <f t="shared" si="0"/>
        <v>1765000</v>
      </c>
    </row>
    <row r="34" spans="1:10" s="30" customFormat="1" ht="44.25" customHeight="1" hidden="1">
      <c r="A34" s="385"/>
      <c r="B34" s="383"/>
      <c r="C34" s="356"/>
      <c r="D34" s="356"/>
      <c r="E34" s="411"/>
      <c r="F34" s="458"/>
      <c r="G34" s="458"/>
      <c r="H34" s="364"/>
      <c r="I34" s="448"/>
      <c r="J34" s="425">
        <f t="shared" si="0"/>
        <v>0</v>
      </c>
    </row>
    <row r="35" spans="1:10" s="30" customFormat="1" ht="118.5" customHeight="1">
      <c r="A35" s="347"/>
      <c r="B35" s="460"/>
      <c r="C35" s="437">
        <v>4082</v>
      </c>
      <c r="D35" s="513" t="s">
        <v>293</v>
      </c>
      <c r="E35" s="516" t="s">
        <v>288</v>
      </c>
      <c r="F35" s="364"/>
      <c r="G35" s="364">
        <v>140000</v>
      </c>
      <c r="H35" s="364"/>
      <c r="I35" s="448"/>
      <c r="J35" s="425">
        <f t="shared" si="0"/>
        <v>140000</v>
      </c>
    </row>
    <row r="36" spans="1:10" s="30" customFormat="1" ht="118.5" customHeight="1">
      <c r="A36" s="347"/>
      <c r="B36" s="452"/>
      <c r="C36" s="437">
        <v>5011</v>
      </c>
      <c r="D36" s="513" t="s">
        <v>304</v>
      </c>
      <c r="E36" s="516" t="s">
        <v>305</v>
      </c>
      <c r="F36" s="366"/>
      <c r="G36" s="366">
        <v>30000</v>
      </c>
      <c r="H36" s="366"/>
      <c r="I36" s="421"/>
      <c r="J36" s="467"/>
    </row>
    <row r="37" spans="1:10" s="30" customFormat="1" ht="118.5" customHeight="1">
      <c r="A37" s="347"/>
      <c r="B37" s="452"/>
      <c r="C37" s="425">
        <v>7110</v>
      </c>
      <c r="D37" s="514" t="s">
        <v>292</v>
      </c>
      <c r="E37" s="530" t="s">
        <v>279</v>
      </c>
      <c r="F37" s="355">
        <f>F39+F40+F44</f>
        <v>0</v>
      </c>
      <c r="G37" s="505">
        <v>80000</v>
      </c>
      <c r="H37" s="366"/>
      <c r="I37" s="421"/>
      <c r="J37" s="467"/>
    </row>
    <row r="38" spans="1:10" s="30" customFormat="1" ht="85.5" customHeight="1" thickBot="1">
      <c r="A38" s="341"/>
      <c r="B38" s="453"/>
      <c r="C38" s="437">
        <v>8110</v>
      </c>
      <c r="D38" s="513" t="s">
        <v>294</v>
      </c>
      <c r="E38" s="517" t="s">
        <v>287</v>
      </c>
      <c r="F38" s="366"/>
      <c r="G38" s="366">
        <v>1500000</v>
      </c>
      <c r="H38" s="366"/>
      <c r="I38" s="421"/>
      <c r="J38" s="467">
        <f t="shared" si="0"/>
        <v>1500000</v>
      </c>
    </row>
    <row r="39" spans="1:10" s="30" customFormat="1" ht="94.5" customHeight="1" thickBot="1">
      <c r="A39" s="341"/>
      <c r="B39" s="453"/>
      <c r="C39" s="437">
        <v>8110</v>
      </c>
      <c r="D39" s="513" t="s">
        <v>294</v>
      </c>
      <c r="E39" s="517" t="s">
        <v>289</v>
      </c>
      <c r="F39" s="468"/>
      <c r="G39" s="515">
        <v>15000</v>
      </c>
      <c r="H39" s="497"/>
      <c r="I39" s="468">
        <f>I40</f>
        <v>0</v>
      </c>
      <c r="J39" s="469"/>
    </row>
    <row r="40" spans="1:10" s="30" customFormat="1" ht="115.5" customHeight="1" hidden="1" thickBot="1">
      <c r="A40" s="341"/>
      <c r="B40" s="453"/>
      <c r="C40" s="356"/>
      <c r="D40" s="370"/>
      <c r="E40" s="415"/>
      <c r="F40" s="443"/>
      <c r="G40" s="443"/>
      <c r="H40" s="470"/>
      <c r="I40" s="466">
        <f>I41+I46+I47+I48+I49</f>
        <v>0</v>
      </c>
      <c r="J40" s="471">
        <f>G40+H40</f>
        <v>0</v>
      </c>
    </row>
    <row r="41" spans="1:10" s="30" customFormat="1" ht="21" thickBot="1">
      <c r="A41" s="341"/>
      <c r="B41" s="453"/>
      <c r="C41" s="364"/>
      <c r="D41" s="370"/>
      <c r="E41" s="415"/>
      <c r="F41" s="470"/>
      <c r="G41" s="434"/>
      <c r="H41" s="474"/>
      <c r="I41" s="475"/>
      <c r="J41" s="427">
        <f>G41+H41</f>
        <v>0</v>
      </c>
    </row>
    <row r="42" spans="1:10" s="30" customFormat="1" ht="21" thickBot="1">
      <c r="A42" s="341"/>
      <c r="B42" s="453"/>
      <c r="C42" s="364"/>
      <c r="D42" s="370"/>
      <c r="E42" s="412"/>
      <c r="F42" s="356"/>
      <c r="G42" s="446"/>
      <c r="H42" s="413"/>
      <c r="I42" s="419"/>
      <c r="J42" s="418"/>
    </row>
    <row r="43" spans="1:10" s="30" customFormat="1" ht="35.25" thickBot="1">
      <c r="A43" s="342" t="s">
        <v>274</v>
      </c>
      <c r="B43" s="454" t="s">
        <v>275</v>
      </c>
      <c r="C43" s="372"/>
      <c r="D43" s="372"/>
      <c r="E43" s="372"/>
      <c r="F43" s="364"/>
      <c r="G43" s="506">
        <f>SUM(G44:G48)</f>
        <v>1000000</v>
      </c>
      <c r="H43" s="414"/>
      <c r="I43" s="420"/>
      <c r="J43" s="418"/>
    </row>
    <row r="44" spans="1:10" s="30" customFormat="1" ht="39" hidden="1">
      <c r="A44" s="351"/>
      <c r="B44" s="455"/>
      <c r="C44" s="375">
        <v>3033</v>
      </c>
      <c r="D44" s="522" t="s">
        <v>295</v>
      </c>
      <c r="E44" s="518" t="s">
        <v>276</v>
      </c>
      <c r="F44" s="364"/>
      <c r="G44" s="448"/>
      <c r="H44" s="414"/>
      <c r="I44" s="420"/>
      <c r="J44" s="418"/>
    </row>
    <row r="45" spans="1:10" s="30" customFormat="1" ht="21">
      <c r="A45" s="340"/>
      <c r="B45" s="456"/>
      <c r="C45" s="356"/>
      <c r="D45" s="361"/>
      <c r="E45" s="415"/>
      <c r="F45" s="364"/>
      <c r="G45" s="448"/>
      <c r="H45" s="414"/>
      <c r="I45" s="420"/>
      <c r="J45" s="418"/>
    </row>
    <row r="46" spans="1:10" s="30" customFormat="1" ht="36" thickBot="1">
      <c r="A46" s="341"/>
      <c r="B46" s="453"/>
      <c r="C46" s="425">
        <v>3242</v>
      </c>
      <c r="D46" s="523" t="s">
        <v>296</v>
      </c>
      <c r="E46" s="519" t="s">
        <v>280</v>
      </c>
      <c r="F46" s="364"/>
      <c r="G46" s="364">
        <v>1000000</v>
      </c>
      <c r="H46" s="414"/>
      <c r="I46" s="420"/>
      <c r="J46" s="418"/>
    </row>
    <row r="47" spans="1:10" s="30" customFormat="1" ht="21" customHeight="1" hidden="1" thickBot="1">
      <c r="A47" s="345"/>
      <c r="B47" s="453"/>
      <c r="C47" s="372">
        <v>3033</v>
      </c>
      <c r="D47" s="372" t="s">
        <v>276</v>
      </c>
      <c r="E47" s="372" t="s">
        <v>276</v>
      </c>
      <c r="F47" s="364"/>
      <c r="G47" s="364"/>
      <c r="H47" s="414"/>
      <c r="I47" s="420"/>
      <c r="J47" s="418"/>
    </row>
    <row r="48" spans="1:10" s="30" customFormat="1" ht="21" hidden="1" thickBot="1">
      <c r="A48" s="341"/>
      <c r="B48" s="456"/>
      <c r="C48" s="356"/>
      <c r="D48" s="361"/>
      <c r="E48" s="362"/>
      <c r="F48" s="356"/>
      <c r="G48" s="356"/>
      <c r="H48" s="413"/>
      <c r="I48" s="420"/>
      <c r="J48" s="418"/>
    </row>
    <row r="49" spans="1:10" s="30" customFormat="1" ht="21" hidden="1" thickBot="1">
      <c r="A49" s="345"/>
      <c r="B49" s="457"/>
      <c r="C49" s="366"/>
      <c r="D49" s="376"/>
      <c r="E49" s="377"/>
      <c r="F49" s="366"/>
      <c r="G49" s="366"/>
      <c r="H49" s="423"/>
      <c r="I49" s="422"/>
      <c r="J49" s="426"/>
    </row>
    <row r="50" spans="1:10" s="30" customFormat="1" ht="21" thickBot="1">
      <c r="A50" s="342" t="s">
        <v>281</v>
      </c>
      <c r="B50" s="454" t="s">
        <v>282</v>
      </c>
      <c r="C50" s="372"/>
      <c r="D50" s="588"/>
      <c r="E50" s="589"/>
      <c r="F50" s="372"/>
      <c r="G50" s="372">
        <f>SUM(G51+G93+G94+G95)</f>
        <v>13638000</v>
      </c>
      <c r="H50" s="372"/>
      <c r="I50" s="372">
        <f>I51+I52+I53+I54+I55+I56+I57+I63+I62+I64+I65+I66+I67+I68+I70+I71+I73+I74+I75+I76+I77+I78+I79+I80+I81+I82+I83+I84+I85+I86+I87+I88+I89</f>
        <v>0</v>
      </c>
      <c r="J50" s="372"/>
    </row>
    <row r="51" spans="1:10" s="30" customFormat="1" ht="52.5">
      <c r="A51" s="55"/>
      <c r="B51" s="460"/>
      <c r="C51" s="425">
        <v>9800</v>
      </c>
      <c r="D51" s="524" t="s">
        <v>298</v>
      </c>
      <c r="E51" s="520" t="s">
        <v>283</v>
      </c>
      <c r="F51" s="364"/>
      <c r="G51" s="364">
        <v>3000000</v>
      </c>
      <c r="H51" s="364"/>
      <c r="I51" s="364"/>
      <c r="J51" s="430"/>
    </row>
    <row r="52" spans="1:10" s="30" customFormat="1" ht="21" hidden="1">
      <c r="A52" s="55"/>
      <c r="B52" s="460"/>
      <c r="C52" s="364"/>
      <c r="D52" s="367"/>
      <c r="E52" s="461"/>
      <c r="F52" s="364"/>
      <c r="G52" s="364"/>
      <c r="H52" s="364"/>
      <c r="I52" s="364"/>
      <c r="J52" s="430"/>
    </row>
    <row r="53" spans="1:10" s="30" customFormat="1" ht="21" hidden="1">
      <c r="A53" s="55"/>
      <c r="B53" s="460"/>
      <c r="C53" s="445"/>
      <c r="D53" s="367"/>
      <c r="E53" s="464"/>
      <c r="F53" s="425"/>
      <c r="G53" s="425"/>
      <c r="H53" s="364"/>
      <c r="I53" s="364"/>
      <c r="J53" s="430"/>
    </row>
    <row r="54" spans="1:10" s="30" customFormat="1" ht="99" customHeight="1" hidden="1" thickBot="1">
      <c r="A54" s="55"/>
      <c r="B54" s="460"/>
      <c r="C54" s="364"/>
      <c r="D54" s="367"/>
      <c r="E54" s="461"/>
      <c r="F54" s="364"/>
      <c r="G54" s="364"/>
      <c r="H54" s="364"/>
      <c r="I54" s="364"/>
      <c r="J54" s="430"/>
    </row>
    <row r="55" spans="1:10" s="30" customFormat="1" ht="66" customHeight="1" hidden="1" thickBot="1">
      <c r="A55" s="55"/>
      <c r="B55" s="460"/>
      <c r="C55" s="356"/>
      <c r="D55" s="367"/>
      <c r="E55" s="463"/>
      <c r="F55" s="425"/>
      <c r="G55" s="425"/>
      <c r="H55" s="425"/>
      <c r="I55" s="417"/>
      <c r="J55" s="430"/>
    </row>
    <row r="56" spans="1:10" s="30" customFormat="1" ht="21" hidden="1">
      <c r="A56" s="55"/>
      <c r="B56" s="460"/>
      <c r="C56" s="364"/>
      <c r="D56" s="367"/>
      <c r="E56" s="464"/>
      <c r="F56" s="425"/>
      <c r="G56" s="425"/>
      <c r="H56" s="364"/>
      <c r="I56" s="417"/>
      <c r="J56" s="430"/>
    </row>
    <row r="57" spans="1:10" s="30" customFormat="1" ht="84.75" customHeight="1" hidden="1" thickBot="1">
      <c r="A57" s="55"/>
      <c r="B57" s="460"/>
      <c r="C57" s="364"/>
      <c r="D57" s="367"/>
      <c r="E57" s="464"/>
      <c r="F57" s="437"/>
      <c r="G57" s="437"/>
      <c r="H57" s="413"/>
      <c r="I57" s="419"/>
      <c r="J57" s="431"/>
    </row>
    <row r="58" spans="1:10" s="30" customFormat="1" ht="102.75" customHeight="1" hidden="1" thickBot="1">
      <c r="A58" s="35"/>
      <c r="B58" s="460"/>
      <c r="C58" s="364"/>
      <c r="D58" s="367"/>
      <c r="E58" s="441"/>
      <c r="F58" s="356"/>
      <c r="G58" s="356"/>
      <c r="H58" s="413"/>
      <c r="I58" s="417"/>
      <c r="J58" s="418">
        <f>G58+H58</f>
        <v>0</v>
      </c>
    </row>
    <row r="59" spans="1:10" s="30" customFormat="1" ht="21" hidden="1">
      <c r="A59" s="348"/>
      <c r="B59" s="460"/>
      <c r="C59" s="356"/>
      <c r="D59" s="367"/>
      <c r="E59" s="428"/>
      <c r="F59" s="379"/>
      <c r="G59" s="379"/>
      <c r="H59" s="413"/>
      <c r="I59" s="417"/>
      <c r="J59" s="431"/>
    </row>
    <row r="60" spans="1:10" s="30" customFormat="1" ht="21" hidden="1" thickBot="1">
      <c r="A60" s="342" t="s">
        <v>269</v>
      </c>
      <c r="B60" s="460"/>
      <c r="C60" s="470"/>
      <c r="D60" s="367"/>
      <c r="E60" s="433"/>
      <c r="F60" s="372"/>
      <c r="G60" s="372"/>
      <c r="H60" s="434"/>
      <c r="I60" s="435"/>
      <c r="J60" s="431">
        <f>G60+H60</f>
        <v>0</v>
      </c>
    </row>
    <row r="61" spans="1:10" s="30" customFormat="1" ht="21" hidden="1">
      <c r="A61" s="348"/>
      <c r="B61" s="460"/>
      <c r="C61" s="381"/>
      <c r="D61" s="367"/>
      <c r="E61" s="380"/>
      <c r="F61" s="379"/>
      <c r="G61" s="379"/>
      <c r="H61" s="432"/>
      <c r="I61" s="417"/>
      <c r="J61" s="431">
        <f>G61+H61</f>
        <v>0</v>
      </c>
    </row>
    <row r="62" spans="1:10" s="30" customFormat="1" ht="21" hidden="1" thickBot="1">
      <c r="A62" s="354"/>
      <c r="B62" s="460"/>
      <c r="C62" s="364"/>
      <c r="D62" s="367"/>
      <c r="E62" s="464"/>
      <c r="F62" s="425"/>
      <c r="G62" s="425"/>
      <c r="H62" s="425"/>
      <c r="I62" s="435"/>
      <c r="J62" s="427"/>
    </row>
    <row r="63" spans="1:10" s="30" customFormat="1" ht="21" hidden="1">
      <c r="A63" s="354"/>
      <c r="B63" s="460"/>
      <c r="C63" s="364"/>
      <c r="D63" s="367"/>
      <c r="E63" s="463"/>
      <c r="F63" s="425"/>
      <c r="G63" s="425"/>
      <c r="H63" s="364"/>
      <c r="I63" s="436"/>
      <c r="J63" s="418"/>
    </row>
    <row r="64" spans="1:10" s="30" customFormat="1" ht="21" hidden="1">
      <c r="A64" s="354"/>
      <c r="B64" s="460"/>
      <c r="C64" s="364"/>
      <c r="D64" s="367"/>
      <c r="E64" s="464"/>
      <c r="F64" s="425"/>
      <c r="G64" s="425"/>
      <c r="H64" s="364"/>
      <c r="I64" s="476"/>
      <c r="J64" s="418"/>
    </row>
    <row r="65" spans="1:10" s="30" customFormat="1" ht="21" hidden="1" thickBot="1">
      <c r="A65" s="354"/>
      <c r="B65" s="494"/>
      <c r="C65" s="366"/>
      <c r="D65" s="498"/>
      <c r="E65" s="477"/>
      <c r="F65" s="366"/>
      <c r="G65" s="366"/>
      <c r="H65" s="366"/>
      <c r="I65" s="447"/>
      <c r="J65" s="426"/>
    </row>
    <row r="66" spans="1:10" s="30" customFormat="1" ht="21" hidden="1">
      <c r="A66" s="88"/>
      <c r="B66" s="499"/>
      <c r="C66" s="378"/>
      <c r="D66" s="361"/>
      <c r="E66" s="483"/>
      <c r="F66" s="378"/>
      <c r="G66" s="429"/>
      <c r="H66" s="429"/>
      <c r="I66" s="429"/>
      <c r="J66" s="430"/>
    </row>
    <row r="67" spans="1:10" s="30" customFormat="1" ht="138" customHeight="1" hidden="1">
      <c r="A67" s="492"/>
      <c r="B67" s="500"/>
      <c r="C67" s="364"/>
      <c r="D67" s="365"/>
      <c r="E67" s="462"/>
      <c r="F67" s="364"/>
      <c r="G67" s="364"/>
      <c r="H67" s="364"/>
      <c r="I67" s="364"/>
      <c r="J67" s="431"/>
    </row>
    <row r="68" spans="1:10" s="30" customFormat="1" ht="123.75" customHeight="1" hidden="1">
      <c r="A68" s="492"/>
      <c r="B68" s="500"/>
      <c r="C68" s="364"/>
      <c r="D68" s="365"/>
      <c r="E68" s="461"/>
      <c r="F68" s="364"/>
      <c r="G68" s="364"/>
      <c r="H68" s="364"/>
      <c r="I68" s="420"/>
      <c r="J68" s="418"/>
    </row>
    <row r="69" spans="1:10" s="30" customFormat="1" ht="99.75" customHeight="1" hidden="1">
      <c r="A69" s="492"/>
      <c r="B69" s="500" t="s">
        <v>22</v>
      </c>
      <c r="C69" s="364"/>
      <c r="D69" s="365"/>
      <c r="E69" s="369"/>
      <c r="F69" s="364"/>
      <c r="G69" s="364"/>
      <c r="H69" s="364"/>
      <c r="I69" s="420"/>
      <c r="J69" s="418"/>
    </row>
    <row r="70" spans="1:10" s="30" customFormat="1" ht="86.25" customHeight="1" hidden="1">
      <c r="A70" s="492"/>
      <c r="B70" s="500"/>
      <c r="C70" s="364"/>
      <c r="D70" s="365"/>
      <c r="E70" s="461"/>
      <c r="F70" s="364"/>
      <c r="G70" s="364"/>
      <c r="H70" s="364"/>
      <c r="I70" s="420"/>
      <c r="J70" s="418"/>
    </row>
    <row r="71" spans="1:10" s="30" customFormat="1" ht="120.75" customHeight="1" hidden="1">
      <c r="A71" s="492"/>
      <c r="B71" s="500"/>
      <c r="C71" s="364"/>
      <c r="D71" s="365"/>
      <c r="E71" s="462"/>
      <c r="F71" s="364"/>
      <c r="G71" s="364"/>
      <c r="H71" s="364"/>
      <c r="I71" s="364"/>
      <c r="J71" s="418"/>
    </row>
    <row r="72" spans="1:10" s="30" customFormat="1" ht="30" customHeight="1" hidden="1" thickBot="1">
      <c r="A72" s="492"/>
      <c r="B72" s="500" t="s">
        <v>22</v>
      </c>
      <c r="C72" s="364"/>
      <c r="D72" s="364"/>
      <c r="E72" s="369"/>
      <c r="F72" s="364"/>
      <c r="G72" s="364"/>
      <c r="H72" s="364"/>
      <c r="I72" s="422"/>
      <c r="J72" s="418">
        <f>G72+H72</f>
        <v>0</v>
      </c>
    </row>
    <row r="73" spans="1:10" s="30" customFormat="1" ht="87.75" customHeight="1" hidden="1">
      <c r="A73" s="492"/>
      <c r="B73" s="500"/>
      <c r="C73" s="364"/>
      <c r="D73" s="365"/>
      <c r="E73" s="461"/>
      <c r="F73" s="364"/>
      <c r="G73" s="364"/>
      <c r="H73" s="364"/>
      <c r="I73" s="450"/>
      <c r="J73" s="449">
        <f>G73+H73</f>
        <v>0</v>
      </c>
    </row>
    <row r="74" spans="1:10" s="30" customFormat="1" ht="63.75" customHeight="1" hidden="1">
      <c r="A74" s="492"/>
      <c r="B74" s="500"/>
      <c r="C74" s="364"/>
      <c r="D74" s="365"/>
      <c r="E74" s="461"/>
      <c r="F74" s="364"/>
      <c r="G74" s="364"/>
      <c r="H74" s="364"/>
      <c r="I74" s="451"/>
      <c r="J74" s="449"/>
    </row>
    <row r="75" spans="1:10" s="30" customFormat="1" ht="60.75" customHeight="1" hidden="1">
      <c r="A75" s="492"/>
      <c r="B75" s="500"/>
      <c r="C75" s="364"/>
      <c r="D75" s="365"/>
      <c r="E75" s="461"/>
      <c r="F75" s="364"/>
      <c r="G75" s="364"/>
      <c r="H75" s="364"/>
      <c r="I75" s="451"/>
      <c r="J75" s="449"/>
    </row>
    <row r="76" spans="1:10" s="30" customFormat="1" ht="78.75" customHeight="1" hidden="1">
      <c r="A76" s="492"/>
      <c r="B76" s="500"/>
      <c r="C76" s="364"/>
      <c r="D76" s="365"/>
      <c r="E76" s="461"/>
      <c r="F76" s="364"/>
      <c r="G76" s="364"/>
      <c r="H76" s="364"/>
      <c r="I76" s="450"/>
      <c r="J76" s="449"/>
    </row>
    <row r="77" spans="1:10" s="30" customFormat="1" ht="80.25" customHeight="1" hidden="1">
      <c r="A77" s="492"/>
      <c r="B77" s="500"/>
      <c r="C77" s="364"/>
      <c r="D77" s="365"/>
      <c r="E77" s="461"/>
      <c r="F77" s="364"/>
      <c r="G77" s="364"/>
      <c r="H77" s="364"/>
      <c r="I77" s="450"/>
      <c r="J77" s="449"/>
    </row>
    <row r="78" spans="1:10" s="30" customFormat="1" ht="78.75" customHeight="1" hidden="1" thickBot="1">
      <c r="A78" s="493"/>
      <c r="B78" s="501"/>
      <c r="C78" s="488"/>
      <c r="D78" s="365"/>
      <c r="E78" s="489"/>
      <c r="F78" s="495"/>
      <c r="G78" s="495"/>
      <c r="H78" s="496"/>
      <c r="I78" s="490"/>
      <c r="J78" s="491"/>
    </row>
    <row r="79" spans="1:10" s="30" customFormat="1" ht="78.75" customHeight="1" hidden="1">
      <c r="A79" s="481"/>
      <c r="B79" s="482"/>
      <c r="C79" s="378"/>
      <c r="D79" s="378"/>
      <c r="E79" s="483"/>
      <c r="F79" s="378"/>
      <c r="G79" s="378"/>
      <c r="H79" s="378"/>
      <c r="I79" s="484"/>
      <c r="J79" s="485"/>
    </row>
    <row r="80" spans="1:10" s="30" customFormat="1" ht="78.75" customHeight="1" hidden="1" thickBot="1">
      <c r="A80" s="486"/>
      <c r="B80" s="487"/>
      <c r="C80" s="488"/>
      <c r="D80" s="498"/>
      <c r="E80" s="489"/>
      <c r="F80" s="488"/>
      <c r="G80" s="488"/>
      <c r="H80" s="488"/>
      <c r="I80" s="490"/>
      <c r="J80" s="491"/>
    </row>
    <row r="81" spans="1:10" s="30" customFormat="1" ht="129.75" customHeight="1" hidden="1">
      <c r="A81" s="479"/>
      <c r="B81" s="453"/>
      <c r="C81" s="356"/>
      <c r="D81" s="356"/>
      <c r="E81" s="362"/>
      <c r="F81" s="356"/>
      <c r="G81" s="356"/>
      <c r="H81" s="356"/>
      <c r="I81" s="451"/>
      <c r="J81" s="437"/>
    </row>
    <row r="82" spans="1:10" s="30" customFormat="1" ht="125.25" customHeight="1" hidden="1">
      <c r="A82" s="444"/>
      <c r="B82" s="453"/>
      <c r="C82" s="364"/>
      <c r="D82" s="356"/>
      <c r="E82" s="462"/>
      <c r="F82" s="364"/>
      <c r="G82" s="364"/>
      <c r="H82" s="364"/>
      <c r="I82" s="450"/>
      <c r="J82" s="425"/>
    </row>
    <row r="83" spans="1:10" s="30" customFormat="1" ht="123" customHeight="1" hidden="1">
      <c r="A83" s="444"/>
      <c r="B83" s="453"/>
      <c r="C83" s="364"/>
      <c r="D83" s="376"/>
      <c r="E83" s="462"/>
      <c r="F83" s="364"/>
      <c r="G83" s="364"/>
      <c r="H83" s="364"/>
      <c r="I83" s="450"/>
      <c r="J83" s="425"/>
    </row>
    <row r="84" spans="1:10" s="30" customFormat="1" ht="78.75" customHeight="1" hidden="1">
      <c r="A84" s="444"/>
      <c r="B84" s="453"/>
      <c r="C84" s="364"/>
      <c r="D84" s="376"/>
      <c r="E84" s="461"/>
      <c r="F84" s="364"/>
      <c r="G84" s="364"/>
      <c r="H84" s="364"/>
      <c r="I84" s="450"/>
      <c r="J84" s="425"/>
    </row>
    <row r="85" spans="1:10" s="30" customFormat="1" ht="146.25" customHeight="1" hidden="1">
      <c r="A85" s="444"/>
      <c r="B85" s="453"/>
      <c r="C85" s="364"/>
      <c r="D85" s="370"/>
      <c r="E85" s="462"/>
      <c r="F85" s="364"/>
      <c r="G85" s="364"/>
      <c r="H85" s="364"/>
      <c r="I85" s="450"/>
      <c r="J85" s="425">
        <f>G85+H85</f>
        <v>0</v>
      </c>
    </row>
    <row r="86" spans="1:10" s="30" customFormat="1" ht="70.5" customHeight="1" hidden="1">
      <c r="A86" s="444"/>
      <c r="B86" s="453"/>
      <c r="C86" s="364"/>
      <c r="D86" s="356"/>
      <c r="E86" s="461"/>
      <c r="F86" s="364"/>
      <c r="G86" s="364"/>
      <c r="H86" s="364"/>
      <c r="I86" s="450"/>
      <c r="J86" s="425">
        <f>G86+H86</f>
        <v>0</v>
      </c>
    </row>
    <row r="87" spans="1:10" s="30" customFormat="1" ht="173.25" customHeight="1" hidden="1">
      <c r="A87" s="444"/>
      <c r="B87" s="453"/>
      <c r="C87" s="364"/>
      <c r="D87" s="356"/>
      <c r="E87" s="461"/>
      <c r="F87" s="364"/>
      <c r="G87" s="364"/>
      <c r="H87" s="364"/>
      <c r="I87" s="450"/>
      <c r="J87" s="425">
        <f>G87+H87</f>
        <v>0</v>
      </c>
    </row>
    <row r="88" spans="1:10" s="30" customFormat="1" ht="88.5" customHeight="1" hidden="1">
      <c r="A88" s="444"/>
      <c r="B88" s="453"/>
      <c r="C88" s="364"/>
      <c r="D88" s="376"/>
      <c r="E88" s="461"/>
      <c r="F88" s="364"/>
      <c r="G88" s="364"/>
      <c r="H88" s="364"/>
      <c r="I88" s="450"/>
      <c r="J88" s="425"/>
    </row>
    <row r="89" spans="1:10" s="30" customFormat="1" ht="132" customHeight="1" hidden="1" thickBot="1">
      <c r="A89" s="346"/>
      <c r="B89" s="457"/>
      <c r="C89" s="366"/>
      <c r="D89" s="376"/>
      <c r="E89" s="477"/>
      <c r="F89" s="366"/>
      <c r="G89" s="366"/>
      <c r="H89" s="366"/>
      <c r="I89" s="478"/>
      <c r="J89" s="467"/>
    </row>
    <row r="90" spans="1:10" s="30" customFormat="1" ht="28.5" customHeight="1" hidden="1" thickBot="1">
      <c r="A90" s="472"/>
      <c r="B90" s="473"/>
      <c r="C90" s="470"/>
      <c r="D90" s="590"/>
      <c r="E90" s="591"/>
      <c r="F90" s="470"/>
      <c r="G90" s="470"/>
      <c r="H90" s="372"/>
      <c r="I90" s="372">
        <f>I91+I92</f>
        <v>0</v>
      </c>
      <c r="J90" s="434"/>
    </row>
    <row r="91" spans="1:10" s="30" customFormat="1" ht="98.25" customHeight="1" hidden="1">
      <c r="A91" s="479"/>
      <c r="B91" s="457"/>
      <c r="C91" s="356"/>
      <c r="D91" s="357"/>
      <c r="E91" s="480"/>
      <c r="F91" s="356"/>
      <c r="G91" s="356"/>
      <c r="H91" s="356"/>
      <c r="I91" s="451"/>
      <c r="J91" s="437"/>
    </row>
    <row r="92" spans="1:10" s="30" customFormat="1" ht="78.75" customHeight="1" hidden="1">
      <c r="A92" s="444"/>
      <c r="B92" s="453"/>
      <c r="C92" s="364"/>
      <c r="D92" s="356"/>
      <c r="E92" s="461"/>
      <c r="F92" s="364"/>
      <c r="G92" s="364"/>
      <c r="H92" s="364"/>
      <c r="I92" s="450"/>
      <c r="J92" s="425"/>
    </row>
    <row r="93" spans="1:10" s="30" customFormat="1" ht="57" customHeight="1">
      <c r="A93" s="444"/>
      <c r="B93" s="453"/>
      <c r="C93" s="425">
        <v>9150</v>
      </c>
      <c r="D93" s="514" t="s">
        <v>297</v>
      </c>
      <c r="E93" s="461"/>
      <c r="F93" s="364"/>
      <c r="G93" s="364">
        <v>2000000</v>
      </c>
      <c r="H93" s="379"/>
      <c r="I93" s="511"/>
      <c r="J93" s="512"/>
    </row>
    <row r="94" spans="1:10" s="30" customFormat="1" ht="57" customHeight="1">
      <c r="A94" s="444"/>
      <c r="B94" s="453"/>
      <c r="C94" s="425">
        <v>9770</v>
      </c>
      <c r="D94" s="514" t="s">
        <v>300</v>
      </c>
      <c r="E94" s="461" t="s">
        <v>301</v>
      </c>
      <c r="F94" s="364"/>
      <c r="G94" s="364">
        <v>6000000</v>
      </c>
      <c r="H94" s="379"/>
      <c r="I94" s="511"/>
      <c r="J94" s="512"/>
    </row>
    <row r="95" spans="1:10" s="30" customFormat="1" ht="36" thickBot="1">
      <c r="A95" s="442"/>
      <c r="B95" s="459" t="s">
        <v>285</v>
      </c>
      <c r="C95" s="443"/>
      <c r="D95" s="443"/>
      <c r="E95" s="521" t="s">
        <v>286</v>
      </c>
      <c r="F95" s="443"/>
      <c r="G95" s="443">
        <v>2638000</v>
      </c>
      <c r="H95" s="443">
        <f>H14+H24+H39+H40+H41+H50+H90</f>
        <v>0</v>
      </c>
      <c r="I95" s="443">
        <f>I14+I24+I39+I40+I41+I50+I90</f>
        <v>0</v>
      </c>
      <c r="J95" s="443">
        <f>J14+J24+J39+J40+J41+J50+J90</f>
        <v>7829600</v>
      </c>
    </row>
    <row r="96" spans="1:10" s="30" customFormat="1" ht="21" thickBot="1">
      <c r="A96" s="340"/>
      <c r="B96" s="456"/>
      <c r="C96" s="356"/>
      <c r="D96" s="356"/>
      <c r="E96" s="362"/>
      <c r="F96" s="356"/>
      <c r="G96" s="437">
        <f>SUM(G14+G33+G43+G50)</f>
        <v>20827600</v>
      </c>
      <c r="H96" s="438"/>
      <c r="I96" s="419"/>
      <c r="J96" s="439"/>
    </row>
    <row r="97" spans="1:10" s="1" customFormat="1" ht="22.5">
      <c r="A97" s="549"/>
      <c r="B97" s="549"/>
      <c r="C97" s="550"/>
      <c r="D97" s="550"/>
      <c r="E97" s="550"/>
      <c r="F97" s="3"/>
      <c r="G97" s="4"/>
      <c r="J97" s="5"/>
    </row>
    <row r="98" spans="1:7" s="21" customFormat="1" ht="22.5">
      <c r="A98" s="197"/>
      <c r="B98" s="197"/>
      <c r="C98" s="197"/>
      <c r="D98" s="197"/>
      <c r="E98" s="197"/>
      <c r="F98" s="60"/>
      <c r="G98" s="60"/>
    </row>
    <row r="99" spans="1:5" s="21" customFormat="1" ht="22.5">
      <c r="A99" s="208"/>
      <c r="B99" s="208"/>
      <c r="C99" s="198"/>
      <c r="D99" s="198"/>
      <c r="E99" s="198"/>
    </row>
    <row r="100" spans="1:5" s="30" customFormat="1" ht="22.5">
      <c r="A100" s="208"/>
      <c r="B100" s="208"/>
      <c r="C100" s="198"/>
      <c r="D100" s="198"/>
      <c r="E100" s="198"/>
    </row>
    <row r="101" spans="1:5" s="30" customFormat="1" ht="22.5">
      <c r="A101" s="208"/>
      <c r="B101" s="208"/>
      <c r="C101" s="198"/>
      <c r="D101" s="198"/>
      <c r="E101" s="198"/>
    </row>
    <row r="102" spans="1:5" s="30" customFormat="1" ht="22.5">
      <c r="A102" s="208"/>
      <c r="B102" s="208"/>
      <c r="C102" s="198"/>
      <c r="D102" s="198"/>
      <c r="E102" s="198"/>
    </row>
    <row r="103" spans="1:5" s="30" customFormat="1" ht="22.5">
      <c r="A103" s="208"/>
      <c r="B103" s="208"/>
      <c r="C103" s="198"/>
      <c r="D103" s="198"/>
      <c r="E103" s="198"/>
    </row>
    <row r="104" spans="1:5" s="30" customFormat="1" ht="22.5">
      <c r="A104" s="198"/>
      <c r="B104" s="198"/>
      <c r="C104" s="198"/>
      <c r="D104" s="198"/>
      <c r="E104" s="198"/>
    </row>
    <row r="105" spans="1:5" s="30" customFormat="1" ht="22.5">
      <c r="A105" s="198"/>
      <c r="B105" s="198"/>
      <c r="C105" s="198"/>
      <c r="D105" s="198"/>
      <c r="E105" s="198"/>
    </row>
    <row r="106" spans="1:5" s="30" customFormat="1" ht="22.5">
      <c r="A106" s="199"/>
      <c r="B106" s="199"/>
      <c r="C106" s="199"/>
      <c r="D106" s="199"/>
      <c r="E106" s="199"/>
    </row>
    <row r="107" spans="1:5" s="30" customFormat="1" ht="22.5">
      <c r="A107" s="199"/>
      <c r="B107" s="199"/>
      <c r="C107" s="199"/>
      <c r="D107" s="199"/>
      <c r="E107" s="199"/>
    </row>
    <row r="108" s="30" customFormat="1" ht="20.25"/>
    <row r="109" s="30" customFormat="1" ht="20.25"/>
    <row r="110" s="30" customFormat="1" ht="20.25"/>
  </sheetData>
  <sheetProtection/>
  <mergeCells count="8">
    <mergeCell ref="D90:E90"/>
    <mergeCell ref="A97:E97"/>
    <mergeCell ref="A1:G1"/>
    <mergeCell ref="H1:J1"/>
    <mergeCell ref="A2:E2"/>
    <mergeCell ref="G2:J2"/>
    <mergeCell ref="B12:E12"/>
    <mergeCell ref="D50:E5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4"/>
  <sheetViews>
    <sheetView zoomScalePageLayoutView="0" workbookViewId="0" topLeftCell="A31">
      <selection activeCell="E35" sqref="E35"/>
    </sheetView>
  </sheetViews>
  <sheetFormatPr defaultColWidth="9.00390625" defaultRowHeight="12.75"/>
  <cols>
    <col min="2" max="2" width="14.375" style="0" customWidth="1"/>
    <col min="3" max="3" width="7.50390625" style="0" customWidth="1"/>
    <col min="4" max="4" width="32.50390625" style="0" customWidth="1"/>
    <col min="5" max="5" width="14.375" style="0" customWidth="1"/>
    <col min="6" max="6" width="16.50390625" style="0" customWidth="1"/>
    <col min="7" max="7" width="10.50390625" style="0" customWidth="1"/>
    <col min="9" max="9" width="12.875" style="0" customWidth="1"/>
  </cols>
  <sheetData>
    <row r="1" ht="13.5" thickBot="1"/>
    <row r="2" spans="2:6" ht="12.75">
      <c r="B2" s="601" t="s">
        <v>136</v>
      </c>
      <c r="C2" s="276"/>
      <c r="D2" s="603"/>
      <c r="E2" s="605"/>
      <c r="F2" s="607"/>
    </row>
    <row r="3" spans="2:6" ht="42" customHeight="1">
      <c r="B3" s="602"/>
      <c r="C3" s="277"/>
      <c r="D3" s="604"/>
      <c r="E3" s="606"/>
      <c r="F3" s="607"/>
    </row>
    <row r="4" spans="2:9" ht="15">
      <c r="B4" s="278" t="s">
        <v>137</v>
      </c>
      <c r="C4" s="279">
        <v>1</v>
      </c>
      <c r="D4" s="280"/>
      <c r="E4" s="281"/>
      <c r="I4" s="282"/>
    </row>
    <row r="5" spans="2:9" ht="15">
      <c r="B5" s="278" t="s">
        <v>138</v>
      </c>
      <c r="C5" s="279">
        <v>1</v>
      </c>
      <c r="D5" s="283"/>
      <c r="E5" s="281">
        <v>45</v>
      </c>
      <c r="I5" s="282"/>
    </row>
    <row r="6" spans="2:9" ht="15">
      <c r="B6" s="278" t="s">
        <v>139</v>
      </c>
      <c r="C6" s="279">
        <v>1</v>
      </c>
      <c r="D6" s="283"/>
      <c r="E6" s="281"/>
      <c r="I6" s="282"/>
    </row>
    <row r="7" spans="2:9" ht="15">
      <c r="B7" s="278" t="s">
        <v>140</v>
      </c>
      <c r="C7" s="279">
        <v>1</v>
      </c>
      <c r="D7" s="283"/>
      <c r="E7" s="281">
        <v>48</v>
      </c>
      <c r="I7" s="282"/>
    </row>
    <row r="8" spans="2:9" ht="15">
      <c r="B8" s="278" t="s">
        <v>141</v>
      </c>
      <c r="C8" s="279">
        <v>1</v>
      </c>
      <c r="D8" s="283"/>
      <c r="E8" s="281"/>
      <c r="I8" s="282"/>
    </row>
    <row r="9" spans="2:9" ht="15">
      <c r="B9" s="278" t="s">
        <v>142</v>
      </c>
      <c r="C9" s="279">
        <v>1</v>
      </c>
      <c r="D9" s="283"/>
      <c r="E9" s="281">
        <v>20</v>
      </c>
      <c r="I9" s="282"/>
    </row>
    <row r="10" spans="2:9" ht="15">
      <c r="B10" s="278" t="s">
        <v>143</v>
      </c>
      <c r="C10" s="279">
        <v>1</v>
      </c>
      <c r="D10" s="283"/>
      <c r="E10" s="281">
        <v>45</v>
      </c>
      <c r="I10" s="282"/>
    </row>
    <row r="11" spans="2:9" ht="15">
      <c r="B11" s="278" t="s">
        <v>144</v>
      </c>
      <c r="C11" s="279">
        <v>1</v>
      </c>
      <c r="D11" s="283"/>
      <c r="E11" s="281"/>
      <c r="I11" s="282"/>
    </row>
    <row r="12" spans="2:9" ht="15">
      <c r="B12" s="278" t="s">
        <v>145</v>
      </c>
      <c r="C12" s="279">
        <v>1</v>
      </c>
      <c r="D12" s="283"/>
      <c r="E12" s="281"/>
      <c r="I12" s="282"/>
    </row>
    <row r="13" spans="2:9" ht="15">
      <c r="B13" s="278" t="s">
        <v>146</v>
      </c>
      <c r="C13" s="279">
        <v>1</v>
      </c>
      <c r="D13" s="283"/>
      <c r="E13" s="281"/>
      <c r="I13" s="282"/>
    </row>
    <row r="14" spans="2:9" ht="15">
      <c r="B14" s="278" t="s">
        <v>147</v>
      </c>
      <c r="C14" s="279">
        <v>1</v>
      </c>
      <c r="D14" s="283"/>
      <c r="E14" s="281">
        <v>40</v>
      </c>
      <c r="I14" s="282"/>
    </row>
    <row r="15" spans="2:9" ht="15">
      <c r="B15" s="278" t="s">
        <v>148</v>
      </c>
      <c r="C15" s="279">
        <v>1</v>
      </c>
      <c r="D15" s="280"/>
      <c r="E15" s="281"/>
      <c r="I15" s="282"/>
    </row>
    <row r="16" spans="2:9" ht="15">
      <c r="B16" s="278" t="s">
        <v>149</v>
      </c>
      <c r="C16" s="279">
        <v>1</v>
      </c>
      <c r="D16" s="283"/>
      <c r="E16" s="281"/>
      <c r="I16" s="282"/>
    </row>
    <row r="17" spans="2:9" ht="15">
      <c r="B17" s="278" t="s">
        <v>150</v>
      </c>
      <c r="C17" s="279">
        <v>1</v>
      </c>
      <c r="D17" s="283"/>
      <c r="E17" s="281"/>
      <c r="I17" s="282"/>
    </row>
    <row r="18" spans="2:9" ht="15">
      <c r="B18" s="278" t="s">
        <v>151</v>
      </c>
      <c r="C18" s="279">
        <v>1</v>
      </c>
      <c r="D18" s="283"/>
      <c r="E18" s="281">
        <v>110</v>
      </c>
      <c r="F18" s="284"/>
      <c r="G18" s="284"/>
      <c r="I18" s="282"/>
    </row>
    <row r="19" spans="2:9" ht="15">
      <c r="B19" s="278" t="s">
        <v>152</v>
      </c>
      <c r="C19" s="279">
        <v>1</v>
      </c>
      <c r="D19" s="283"/>
      <c r="E19" s="281"/>
      <c r="I19" s="282"/>
    </row>
    <row r="20" spans="2:9" ht="15">
      <c r="B20" s="278" t="s">
        <v>153</v>
      </c>
      <c r="C20" s="279">
        <v>1</v>
      </c>
      <c r="D20" s="283"/>
      <c r="E20" s="281"/>
      <c r="I20" s="282"/>
    </row>
    <row r="21" spans="2:9" ht="15">
      <c r="B21" s="278" t="s">
        <v>154</v>
      </c>
      <c r="C21" s="279">
        <v>1</v>
      </c>
      <c r="D21" s="280"/>
      <c r="E21" s="281"/>
      <c r="I21" s="282"/>
    </row>
    <row r="22" spans="2:9" ht="15">
      <c r="B22" s="278" t="s">
        <v>155</v>
      </c>
      <c r="C22" s="279">
        <v>1</v>
      </c>
      <c r="D22" s="283"/>
      <c r="E22" s="281">
        <v>90</v>
      </c>
      <c r="I22" s="282"/>
    </row>
    <row r="23" spans="2:9" ht="15">
      <c r="B23" s="278" t="s">
        <v>156</v>
      </c>
      <c r="C23" s="279">
        <v>1</v>
      </c>
      <c r="D23" s="283"/>
      <c r="E23" s="281">
        <v>49</v>
      </c>
      <c r="I23" s="282"/>
    </row>
    <row r="24" spans="2:9" ht="15">
      <c r="B24" s="278" t="s">
        <v>157</v>
      </c>
      <c r="C24" s="279">
        <v>1</v>
      </c>
      <c r="D24" s="283"/>
      <c r="E24" s="281">
        <v>45</v>
      </c>
      <c r="I24" s="282"/>
    </row>
    <row r="25" spans="2:9" ht="15">
      <c r="B25" s="278" t="s">
        <v>158</v>
      </c>
      <c r="C25" s="279">
        <v>1</v>
      </c>
      <c r="D25" s="283"/>
      <c r="E25" s="281"/>
      <c r="I25" s="282"/>
    </row>
    <row r="26" spans="2:9" ht="15">
      <c r="B26" s="278" t="s">
        <v>159</v>
      </c>
      <c r="C26" s="279">
        <v>1</v>
      </c>
      <c r="D26" s="283"/>
      <c r="E26" s="281"/>
      <c r="I26" s="282"/>
    </row>
    <row r="27" spans="2:9" ht="15">
      <c r="B27" s="278" t="s">
        <v>160</v>
      </c>
      <c r="C27" s="279">
        <v>1</v>
      </c>
      <c r="D27" s="280"/>
      <c r="E27" s="281"/>
      <c r="I27" s="282"/>
    </row>
    <row r="28" spans="2:9" ht="15">
      <c r="B28" s="278" t="s">
        <v>161</v>
      </c>
      <c r="C28" s="279">
        <v>1</v>
      </c>
      <c r="D28" s="283"/>
      <c r="E28" s="281">
        <v>45</v>
      </c>
      <c r="F28" s="284"/>
      <c r="I28" s="282"/>
    </row>
    <row r="29" spans="2:9" ht="15">
      <c r="B29" s="278" t="s">
        <v>162</v>
      </c>
      <c r="C29" s="279">
        <v>1</v>
      </c>
      <c r="D29" s="283"/>
      <c r="E29" s="281"/>
      <c r="I29" s="282"/>
    </row>
    <row r="30" spans="2:9" ht="15">
      <c r="B30" s="278" t="s">
        <v>163</v>
      </c>
      <c r="C30" s="279">
        <v>1</v>
      </c>
      <c r="D30" s="283"/>
      <c r="E30" s="281">
        <v>120</v>
      </c>
      <c r="F30" s="284"/>
      <c r="I30" s="282"/>
    </row>
    <row r="31" spans="2:9" ht="15">
      <c r="B31" s="278" t="s">
        <v>164</v>
      </c>
      <c r="C31" s="279">
        <v>1</v>
      </c>
      <c r="D31" s="283"/>
      <c r="E31" s="281">
        <v>45</v>
      </c>
      <c r="I31" s="282"/>
    </row>
    <row r="32" spans="2:9" ht="15">
      <c r="B32" s="278" t="s">
        <v>165</v>
      </c>
      <c r="C32" s="279">
        <v>1</v>
      </c>
      <c r="D32" s="283"/>
      <c r="E32" s="281">
        <v>30</v>
      </c>
      <c r="I32" s="282"/>
    </row>
    <row r="33" spans="2:9" ht="15">
      <c r="B33" s="278" t="s">
        <v>166</v>
      </c>
      <c r="C33" s="279">
        <v>1</v>
      </c>
      <c r="D33" s="280"/>
      <c r="E33" s="281">
        <v>45</v>
      </c>
      <c r="I33" s="282"/>
    </row>
    <row r="34" spans="2:9" ht="15">
      <c r="B34" s="278" t="s">
        <v>167</v>
      </c>
      <c r="C34" s="279">
        <v>1</v>
      </c>
      <c r="D34" s="283"/>
      <c r="E34" s="281">
        <v>140</v>
      </c>
      <c r="I34" s="282"/>
    </row>
    <row r="35" spans="2:9" ht="15">
      <c r="B35" s="278" t="s">
        <v>168</v>
      </c>
      <c r="C35" s="279">
        <v>1</v>
      </c>
      <c r="D35" s="283"/>
      <c r="E35" s="281"/>
      <c r="F35" s="284"/>
      <c r="G35" s="284"/>
      <c r="H35" s="284"/>
      <c r="I35" s="282"/>
    </row>
    <row r="36" spans="2:9" ht="39">
      <c r="B36" s="285" t="s">
        <v>169</v>
      </c>
      <c r="C36" s="286">
        <f>SUM(C4:C35)</f>
        <v>32</v>
      </c>
      <c r="D36" s="287">
        <f>SUM(D4:D35)</f>
        <v>0</v>
      </c>
      <c r="E36" s="288">
        <f>SUM(E4:E35)</f>
        <v>917</v>
      </c>
      <c r="F36" s="289"/>
      <c r="G36" s="289"/>
      <c r="H36" s="289"/>
      <c r="I36" s="289"/>
    </row>
    <row r="37" spans="2:9" ht="12.75">
      <c r="B37" s="290" t="s">
        <v>170</v>
      </c>
      <c r="C37" s="291">
        <v>1</v>
      </c>
      <c r="D37" s="292"/>
      <c r="E37" s="293"/>
      <c r="F37" s="1"/>
      <c r="G37" s="1"/>
      <c r="H37" s="1"/>
      <c r="I37" s="294"/>
    </row>
    <row r="38" spans="2:9" ht="12.75">
      <c r="B38" s="278" t="s">
        <v>171</v>
      </c>
      <c r="C38" s="279">
        <v>1</v>
      </c>
      <c r="D38" s="283"/>
      <c r="E38" s="293">
        <v>305</v>
      </c>
      <c r="F38" s="284"/>
      <c r="G38" s="284"/>
      <c r="H38" s="284"/>
      <c r="I38" s="294"/>
    </row>
    <row r="39" spans="2:9" ht="39">
      <c r="B39" s="278" t="s">
        <v>172</v>
      </c>
      <c r="C39" s="279">
        <v>1</v>
      </c>
      <c r="D39" s="305" t="s">
        <v>176</v>
      </c>
      <c r="E39" s="293">
        <v>65</v>
      </c>
      <c r="F39" s="284"/>
      <c r="G39" s="284"/>
      <c r="H39" s="284"/>
      <c r="I39" s="294"/>
    </row>
    <row r="40" spans="2:9" ht="26.25">
      <c r="B40" s="285" t="s">
        <v>173</v>
      </c>
      <c r="C40" s="291">
        <f>SUM(C38:C39)</f>
        <v>2</v>
      </c>
      <c r="D40" s="295">
        <f>SUM(D38:D39)</f>
        <v>0</v>
      </c>
      <c r="E40" s="296">
        <f>SUM(E38:E39)</f>
        <v>370</v>
      </c>
      <c r="F40" s="297"/>
      <c r="G40" s="297"/>
      <c r="H40" s="297"/>
      <c r="I40" s="298"/>
    </row>
    <row r="41" spans="2:9" ht="12.75">
      <c r="B41" s="290" t="s">
        <v>174</v>
      </c>
      <c r="C41" s="291">
        <v>1</v>
      </c>
      <c r="D41" s="295"/>
      <c r="E41" s="293"/>
      <c r="F41" s="1"/>
      <c r="G41" s="1"/>
      <c r="H41" s="1"/>
      <c r="I41" s="294"/>
    </row>
    <row r="42" spans="2:9" ht="12.75">
      <c r="B42" s="278"/>
      <c r="C42" s="279"/>
      <c r="D42" s="280"/>
      <c r="E42" s="293"/>
      <c r="F42" s="1"/>
      <c r="G42" s="1"/>
      <c r="H42" s="1"/>
      <c r="I42" s="294"/>
    </row>
    <row r="43" spans="2:9" ht="26.25">
      <c r="B43" s="285" t="s">
        <v>175</v>
      </c>
      <c r="C43" s="291">
        <f>SUM(C36+C37+C40+C41)</f>
        <v>36</v>
      </c>
      <c r="D43" s="295">
        <f>SUM(D36+D37+D40+D41)</f>
        <v>0</v>
      </c>
      <c r="E43" s="296">
        <f>SUM(E36+E37+E40+E41)</f>
        <v>1287</v>
      </c>
      <c r="F43" s="297"/>
      <c r="G43" s="297"/>
      <c r="H43" s="297"/>
      <c r="I43" s="294"/>
    </row>
    <row r="44" spans="2:5" ht="13.5" thickBot="1">
      <c r="B44" s="299"/>
      <c r="C44" s="300"/>
      <c r="D44" s="300"/>
      <c r="E44" s="301"/>
    </row>
  </sheetData>
  <sheetProtection/>
  <mergeCells count="4">
    <mergeCell ref="B2:B3"/>
    <mergeCell ref="D2:D3"/>
    <mergeCell ref="E2:E3"/>
    <mergeCell ref="F2:F3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RFV</dc:creator>
  <cp:keywords/>
  <dc:description/>
  <cp:lastModifiedBy>User</cp:lastModifiedBy>
  <cp:lastPrinted>2021-02-11T10:42:57Z</cp:lastPrinted>
  <dcterms:created xsi:type="dcterms:W3CDTF">2011-01-27T15:37:14Z</dcterms:created>
  <dcterms:modified xsi:type="dcterms:W3CDTF">2021-02-11T10:43:05Z</dcterms:modified>
  <cp:category/>
  <cp:version/>
  <cp:contentType/>
  <cp:contentStatus/>
</cp:coreProperties>
</file>